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rtragsvorschau Jahr" sheetId="1" r:id="rId1"/>
    <sheet name="Ertragsvorschau Monat Jahr 1" sheetId="2" r:id="rId2"/>
    <sheet name="Ertragsvorschau Monat Jahr 2" sheetId="3" r:id="rId3"/>
    <sheet name="Ertragsvorschau Monat Jahr 3 " sheetId="4" r:id="rId4"/>
  </sheets>
  <definedNames/>
  <calcPr fullCalcOnLoad="1"/>
</workbook>
</file>

<file path=xl/sharedStrings.xml><?xml version="1.0" encoding="utf-8"?>
<sst xmlns="http://schemas.openxmlformats.org/spreadsheetml/2006/main" count="265" uniqueCount="69">
  <si>
    <t>Betriebs-</t>
  </si>
  <si>
    <t>%</t>
  </si>
  <si>
    <t>vergleich</t>
  </si>
  <si>
    <t>Ertragsrechnung</t>
  </si>
  <si>
    <t>Wareneinsatz</t>
  </si>
  <si>
    <t>Rohertrag</t>
  </si>
  <si>
    <t>Steuern, Vers., Beiträge</t>
  </si>
  <si>
    <t>Betriebsbedingte Kosten</t>
  </si>
  <si>
    <t>Betriebsergebnis 1</t>
  </si>
  <si>
    <t>Miete</t>
  </si>
  <si>
    <t>Instandhaltung</t>
  </si>
  <si>
    <t>Abschreibungen</t>
  </si>
  <si>
    <t>Zinsen Fremdkapital langfr.</t>
  </si>
  <si>
    <t>sonst. anlagebed. Kosten</t>
  </si>
  <si>
    <t>Anlagebedingte Kosten</t>
  </si>
  <si>
    <t>Gesamtkosten</t>
  </si>
  <si>
    <t>Betriebsgewinn vor Steuern</t>
  </si>
  <si>
    <t>Liquiditätsrechnung</t>
  </si>
  <si>
    <t>+ Abschreibungen</t>
  </si>
  <si>
    <t>Jan.</t>
  </si>
  <si>
    <t>Febr.</t>
  </si>
  <si>
    <t>März</t>
  </si>
  <si>
    <t>April</t>
  </si>
  <si>
    <t>Mai</t>
  </si>
  <si>
    <t>Juni</t>
  </si>
  <si>
    <t>Juli</t>
  </si>
  <si>
    <t>August</t>
  </si>
  <si>
    <t>Sept.</t>
  </si>
  <si>
    <t>Okt.</t>
  </si>
  <si>
    <t>Nov.</t>
  </si>
  <si>
    <t>Dez.</t>
  </si>
  <si>
    <t>kumuliert</t>
  </si>
  <si>
    <t>Betriebsvergleich</t>
  </si>
  <si>
    <t>Personalkst. Löhne/Gehälter</t>
  </si>
  <si>
    <t xml:space="preserve">                              kurzfr.</t>
  </si>
  <si>
    <t xml:space="preserve"> - Neuanschaffungen</t>
  </si>
  <si>
    <t xml:space="preserve"> - Warenlagererhöhung</t>
  </si>
  <si>
    <t xml:space="preserve"> - Tilgung</t>
  </si>
  <si>
    <t>EURO</t>
  </si>
  <si>
    <t>Werbung</t>
  </si>
  <si>
    <t>Steuerberatung, Buchführung</t>
  </si>
  <si>
    <t>sonstige Kosten</t>
  </si>
  <si>
    <t>Erlöse: lt. Umsatzplan</t>
  </si>
  <si>
    <t>abzüglich MWSt</t>
  </si>
  <si>
    <t>Umsatz netto</t>
  </si>
  <si>
    <t>GWG bis 150 €</t>
  </si>
  <si>
    <t>Kosten der Warenabgabe</t>
  </si>
  <si>
    <t>Kfz-Kosten, Reisekosten</t>
  </si>
  <si>
    <t>+ Privateinlagen</t>
  </si>
  <si>
    <t>+ Darlehensaufnahme</t>
  </si>
  <si>
    <t xml:space="preserve"> - private Versicherungen</t>
  </si>
  <si>
    <t xml:space="preserve"> - Gewerbesteuer / priv. ESt</t>
  </si>
  <si>
    <t>+ Zuschüsse (Einstiegsgeld, Hartz IV)</t>
  </si>
  <si>
    <t xml:space="preserve"> = Cash Flow</t>
  </si>
  <si>
    <t>Fortschreibung Kontostand</t>
  </si>
  <si>
    <t>Durch Hartz IV / Einstiegsgeld gesichert</t>
  </si>
  <si>
    <t>Büro, Porto, Telefon</t>
  </si>
  <si>
    <t>Ertrags- und Liquiditätsvorschau Jahr 1 bis Jahr 3</t>
  </si>
  <si>
    <t>Jahr 1</t>
  </si>
  <si>
    <t>Jahr 3</t>
  </si>
  <si>
    <r>
      <t xml:space="preserve">Benutzerhinweise:  Excel-Vorlagen für die Gründungsplanung  - kein fertiges Programm! Formeln müssen im Einzelfall geprüft werden. Das Schema ist gedacht für die Nutzung durch den fachkundigen, </t>
    </r>
    <r>
      <rPr>
        <b/>
        <sz val="10"/>
        <rFont val="Arial"/>
        <family val="2"/>
      </rPr>
      <t>erfahrenden Berater</t>
    </r>
    <r>
      <rPr>
        <sz val="10"/>
        <rFont val="Arial"/>
        <family val="0"/>
      </rPr>
      <t xml:space="preserve"> und kann nach Bedarf geändert, angepasst und auch erweitert werden!</t>
    </r>
  </si>
  <si>
    <t>+ Zuschüsse (Einstiegsgeld, Hartz IV, Coaching)</t>
  </si>
  <si>
    <t xml:space="preserve"> - Privatausgaben</t>
  </si>
  <si>
    <t>Ertrags- und Liquditätsvorschau - monatsweise - Jahr 1</t>
  </si>
  <si>
    <t>Ertrags- und Liquditätsvorschau - monatsweise - Jahr 2</t>
  </si>
  <si>
    <t>Ertrags- und Liquditätsvorschau - monatsweise - Jahr 3</t>
  </si>
  <si>
    <t xml:space="preserve">Betriebswirtschaftliche Gründungsplanung für: </t>
  </si>
  <si>
    <t xml:space="preserve"> - Privatausgaben </t>
  </si>
  <si>
    <t>€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</si>
</sst>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.0"/>
  </numFmts>
  <fonts count="6">
    <font>
      <sz val="10"/>
      <name val="Arial"/>
      <family val="0"/>
    </font>
    <font>
      <sz val="8"/>
      <name val="Arial"/>
      <family val="2"/>
    </font>
    <font>
      <b/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3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16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3" fontId="0" fillId="0" borderId="14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8" xfId="0" applyFill="1" applyBorder="1" applyAlignment="1">
      <alignment/>
    </xf>
    <xf numFmtId="49" fontId="0" fillId="0" borderId="0" xfId="0" applyNumberFormat="1" applyFill="1" applyAlignment="1">
      <alignment/>
    </xf>
    <xf numFmtId="3" fontId="0" fillId="0" borderId="30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7" xfId="0" applyFont="1" applyBorder="1" applyAlignment="1">
      <alignment horizontal="right" vertical="center"/>
    </xf>
    <xf numFmtId="0" fontId="5" fillId="3" borderId="3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173" fontId="5" fillId="3" borderId="25" xfId="0" applyNumberFormat="1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173" fontId="5" fillId="3" borderId="14" xfId="0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5" fillId="3" borderId="12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2" borderId="28" xfId="0" applyNumberFormat="1" applyFill="1" applyBorder="1" applyAlignment="1">
      <alignment/>
    </xf>
    <xf numFmtId="49" fontId="0" fillId="2" borderId="16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75" zoomScaleNormal="75" workbookViewId="0" topLeftCell="A1">
      <selection activeCell="A9" sqref="A9"/>
    </sheetView>
  </sheetViews>
  <sheetFormatPr defaultColWidth="11.421875" defaultRowHeight="12.75"/>
  <cols>
    <col min="1" max="1" width="41.421875" style="0" customWidth="1"/>
    <col min="2" max="8" width="10.7109375" style="0" customWidth="1"/>
    <col min="9" max="9" width="10.421875" style="0" customWidth="1"/>
    <col min="10" max="10" width="35.57421875" style="0" customWidth="1"/>
  </cols>
  <sheetData>
    <row r="1" spans="1:10" ht="21" customHeight="1">
      <c r="A1" s="93" t="s">
        <v>66</v>
      </c>
      <c r="B1" s="94"/>
      <c r="C1" s="94"/>
      <c r="D1" s="94"/>
      <c r="E1" s="76"/>
      <c r="F1" s="76"/>
      <c r="G1" s="76"/>
      <c r="H1" s="77"/>
      <c r="I1" s="77"/>
      <c r="J1" s="91"/>
    </row>
    <row r="2" spans="1:10" ht="13.5" customHeight="1">
      <c r="A2" s="95"/>
      <c r="B2" s="96"/>
      <c r="C2" s="96"/>
      <c r="D2" s="96"/>
      <c r="E2" s="80"/>
      <c r="F2" s="80"/>
      <c r="G2" s="80"/>
      <c r="H2" s="80"/>
      <c r="I2" s="80"/>
      <c r="J2" s="82"/>
    </row>
    <row r="3" spans="1:10" s="85" customFormat="1" ht="13.5" customHeight="1">
      <c r="A3" s="83"/>
      <c r="B3" s="83"/>
      <c r="C3" s="83"/>
      <c r="D3" s="83"/>
      <c r="E3" s="84"/>
      <c r="F3" s="84"/>
      <c r="G3" s="84"/>
      <c r="H3" s="84"/>
      <c r="I3" s="84"/>
      <c r="J3" s="84"/>
    </row>
    <row r="4" spans="1:9" s="2" customFormat="1" ht="16.5" customHeight="1">
      <c r="A4" s="92" t="s">
        <v>57</v>
      </c>
      <c r="B4" s="92"/>
      <c r="C4" s="92"/>
      <c r="D4" s="92"/>
      <c r="E4" s="92"/>
      <c r="F4" s="92"/>
      <c r="G4" s="92"/>
      <c r="H4" s="92"/>
      <c r="I4" s="88"/>
    </row>
    <row r="5" spans="1:9" s="2" customFormat="1" ht="7.5" customHeight="1">
      <c r="A5" s="92"/>
      <c r="B5" s="92"/>
      <c r="C5" s="92"/>
      <c r="D5" s="92"/>
      <c r="E5" s="92"/>
      <c r="F5" s="92"/>
      <c r="G5" s="92"/>
      <c r="H5" s="92"/>
      <c r="I5" s="88"/>
    </row>
    <row r="6" spans="1:9" ht="16.5" thickBot="1">
      <c r="A6" s="17"/>
      <c r="B6" s="25"/>
      <c r="C6" s="25"/>
      <c r="D6" s="25"/>
      <c r="E6" s="25"/>
      <c r="F6" s="25"/>
      <c r="G6" s="25"/>
      <c r="H6" s="25"/>
      <c r="I6" s="88"/>
    </row>
    <row r="7" spans="1:10" ht="12.75" customHeight="1">
      <c r="A7" s="69"/>
      <c r="B7" s="18" t="s">
        <v>58</v>
      </c>
      <c r="C7" s="19"/>
      <c r="D7" s="18" t="s">
        <v>59</v>
      </c>
      <c r="E7" s="19"/>
      <c r="F7" s="18" t="s">
        <v>59</v>
      </c>
      <c r="G7" s="19"/>
      <c r="H7" s="20" t="s">
        <v>0</v>
      </c>
      <c r="I7" s="86"/>
      <c r="J7" s="97" t="s">
        <v>60</v>
      </c>
    </row>
    <row r="8" spans="1:10" ht="12.75">
      <c r="A8" s="70"/>
      <c r="B8" s="21" t="s">
        <v>68</v>
      </c>
      <c r="C8" s="22" t="s">
        <v>1</v>
      </c>
      <c r="D8" s="21" t="s">
        <v>68</v>
      </c>
      <c r="E8" s="22" t="s">
        <v>1</v>
      </c>
      <c r="F8" s="21" t="s">
        <v>68</v>
      </c>
      <c r="G8" s="22" t="s">
        <v>1</v>
      </c>
      <c r="H8" s="22" t="s">
        <v>2</v>
      </c>
      <c r="I8" s="86"/>
      <c r="J8" s="98"/>
    </row>
    <row r="9" spans="1:10" ht="12.75">
      <c r="A9" s="9" t="s">
        <v>3</v>
      </c>
      <c r="B9" s="55"/>
      <c r="C9" s="24"/>
      <c r="D9" s="23"/>
      <c r="E9" s="24"/>
      <c r="F9" s="23"/>
      <c r="G9" s="24"/>
      <c r="H9" s="24" t="s">
        <v>1</v>
      </c>
      <c r="I9" s="86"/>
      <c r="J9" s="98"/>
    </row>
    <row r="10" spans="1:10" ht="12.75">
      <c r="A10" s="10" t="s">
        <v>42</v>
      </c>
      <c r="B10" s="56">
        <v>76500</v>
      </c>
      <c r="C10" s="44">
        <v>100</v>
      </c>
      <c r="D10" s="43">
        <v>811500</v>
      </c>
      <c r="E10" s="44">
        <v>100</v>
      </c>
      <c r="F10" s="43">
        <v>2115000</v>
      </c>
      <c r="G10" s="44">
        <v>100</v>
      </c>
      <c r="H10" s="15"/>
      <c r="I10" s="86"/>
      <c r="J10" s="98"/>
    </row>
    <row r="11" spans="1:10" ht="12.75">
      <c r="A11" s="10" t="s">
        <v>43</v>
      </c>
      <c r="B11" s="56">
        <v>0</v>
      </c>
      <c r="C11" s="44">
        <v>0</v>
      </c>
      <c r="D11" s="43">
        <v>0</v>
      </c>
      <c r="E11" s="44">
        <v>0</v>
      </c>
      <c r="F11" s="43">
        <v>0</v>
      </c>
      <c r="G11" s="44">
        <v>0</v>
      </c>
      <c r="H11" s="15"/>
      <c r="I11" s="86"/>
      <c r="J11" s="98"/>
    </row>
    <row r="12" spans="1:10" ht="12.75">
      <c r="A12" s="11" t="s">
        <v>44</v>
      </c>
      <c r="B12" s="57">
        <v>76500</v>
      </c>
      <c r="C12" s="46">
        <v>100</v>
      </c>
      <c r="D12" s="45">
        <v>811500</v>
      </c>
      <c r="E12" s="46">
        <v>100</v>
      </c>
      <c r="F12" s="45">
        <v>2115000</v>
      </c>
      <c r="G12" s="46">
        <v>100</v>
      </c>
      <c r="H12" s="16"/>
      <c r="I12" s="86"/>
      <c r="J12" s="98"/>
    </row>
    <row r="13" spans="1:10" ht="12.75">
      <c r="A13" s="11" t="s">
        <v>4</v>
      </c>
      <c r="B13" s="56">
        <v>69000</v>
      </c>
      <c r="C13" s="47">
        <v>90.19607843137256</v>
      </c>
      <c r="D13" s="43">
        <v>613000</v>
      </c>
      <c r="E13" s="47">
        <v>75.53912507701787</v>
      </c>
      <c r="F13" s="43">
        <v>1440000</v>
      </c>
      <c r="G13" s="47">
        <v>68.08510638297872</v>
      </c>
      <c r="H13" s="15"/>
      <c r="I13" s="86"/>
      <c r="J13" s="98"/>
    </row>
    <row r="14" spans="1:10" ht="12.75">
      <c r="A14" s="11" t="s">
        <v>5</v>
      </c>
      <c r="B14" s="57">
        <v>7500</v>
      </c>
      <c r="C14" s="47">
        <v>9.803921568627452</v>
      </c>
      <c r="D14" s="45">
        <v>198500</v>
      </c>
      <c r="E14" s="47">
        <v>24.460874922982132</v>
      </c>
      <c r="F14" s="45">
        <v>675000</v>
      </c>
      <c r="G14" s="47">
        <v>31.914893617021278</v>
      </c>
      <c r="H14" s="16"/>
      <c r="I14" s="86"/>
      <c r="J14" s="98"/>
    </row>
    <row r="15" spans="1:10" ht="12.75">
      <c r="A15" s="10" t="s">
        <v>33</v>
      </c>
      <c r="B15" s="56">
        <v>4410</v>
      </c>
      <c r="C15" s="44">
        <v>5.764705882352941</v>
      </c>
      <c r="D15" s="43">
        <v>43200</v>
      </c>
      <c r="E15" s="44">
        <v>1.6266173752310535</v>
      </c>
      <c r="F15" s="43">
        <v>120000</v>
      </c>
      <c r="G15" s="44">
        <v>1.1347517730496455</v>
      </c>
      <c r="H15" s="15"/>
      <c r="I15" s="86"/>
      <c r="J15" s="98"/>
    </row>
    <row r="16" spans="1:10" ht="12.75">
      <c r="A16" s="10" t="s">
        <v>39</v>
      </c>
      <c r="B16" s="56">
        <v>250</v>
      </c>
      <c r="C16" s="44">
        <v>0.32679738562091504</v>
      </c>
      <c r="D16" s="43">
        <v>650</v>
      </c>
      <c r="E16" s="44">
        <v>0.08009858287122613</v>
      </c>
      <c r="F16" s="43">
        <v>650</v>
      </c>
      <c r="G16" s="44">
        <v>0.030732860520094562</v>
      </c>
      <c r="H16" s="15"/>
      <c r="I16" s="86"/>
      <c r="J16" s="99"/>
    </row>
    <row r="17" spans="1:10" ht="12.75">
      <c r="A17" s="10" t="s">
        <v>47</v>
      </c>
      <c r="B17" s="56">
        <v>2700</v>
      </c>
      <c r="C17" s="44">
        <v>3.5294117647058822</v>
      </c>
      <c r="D17" s="43">
        <v>7200</v>
      </c>
      <c r="E17" s="44">
        <v>0.88724584103512</v>
      </c>
      <c r="F17" s="43">
        <v>7200</v>
      </c>
      <c r="G17" s="44">
        <v>0.3404255319148936</v>
      </c>
      <c r="H17" s="15"/>
      <c r="I17" s="86"/>
      <c r="J17" s="89"/>
    </row>
    <row r="18" spans="1:10" ht="12.75">
      <c r="A18" s="10" t="s">
        <v>56</v>
      </c>
      <c r="B18" s="56">
        <v>250</v>
      </c>
      <c r="C18" s="44">
        <v>0.32679738562091504</v>
      </c>
      <c r="D18" s="43">
        <v>600</v>
      </c>
      <c r="E18" s="44">
        <v>0.07393715341959334</v>
      </c>
      <c r="F18" s="43">
        <v>600</v>
      </c>
      <c r="G18" s="44">
        <v>0.028368794326241134</v>
      </c>
      <c r="H18" s="15"/>
      <c r="I18" s="86"/>
      <c r="J18" s="89"/>
    </row>
    <row r="19" spans="1:10" ht="12.75">
      <c r="A19" s="10" t="s">
        <v>6</v>
      </c>
      <c r="B19" s="56">
        <v>0</v>
      </c>
      <c r="C19" s="44">
        <v>0</v>
      </c>
      <c r="D19" s="43">
        <v>150</v>
      </c>
      <c r="E19" s="44">
        <v>0.018484288354898334</v>
      </c>
      <c r="F19" s="43">
        <v>150</v>
      </c>
      <c r="G19" s="44">
        <v>0.0070921985815602835</v>
      </c>
      <c r="H19" s="15"/>
      <c r="I19" s="86"/>
      <c r="J19" s="89"/>
    </row>
    <row r="20" spans="1:10" ht="12.75">
      <c r="A20" s="10" t="s">
        <v>40</v>
      </c>
      <c r="B20" s="56">
        <v>900</v>
      </c>
      <c r="C20" s="44">
        <v>1.1764705882352942</v>
      </c>
      <c r="D20" s="43">
        <v>1800</v>
      </c>
      <c r="E20" s="44">
        <v>0.22181146025878</v>
      </c>
      <c r="F20" s="43">
        <v>1800</v>
      </c>
      <c r="G20" s="44">
        <v>0.0851063829787234</v>
      </c>
      <c r="H20" s="15"/>
      <c r="I20" s="86"/>
      <c r="J20" s="89"/>
    </row>
    <row r="21" spans="1:10" ht="12.75">
      <c r="A21" s="10" t="s">
        <v>41</v>
      </c>
      <c r="B21" s="56">
        <v>2500</v>
      </c>
      <c r="C21" s="44">
        <v>3.2679738562091507</v>
      </c>
      <c r="D21" s="43">
        <v>600</v>
      </c>
      <c r="E21" s="44">
        <v>0.07393715341959334</v>
      </c>
      <c r="F21" s="43">
        <v>600</v>
      </c>
      <c r="G21" s="44">
        <v>0.028368794326241134</v>
      </c>
      <c r="H21" s="15"/>
      <c r="I21" s="86"/>
      <c r="J21" s="89"/>
    </row>
    <row r="22" spans="1:10" ht="12.75">
      <c r="A22" s="11" t="s">
        <v>7</v>
      </c>
      <c r="B22" s="57">
        <v>11010</v>
      </c>
      <c r="C22" s="46">
        <v>14.392156862745098</v>
      </c>
      <c r="D22" s="45">
        <v>24200</v>
      </c>
      <c r="E22" s="46">
        <v>2.982131854590265</v>
      </c>
      <c r="F22" s="45">
        <v>35000</v>
      </c>
      <c r="G22" s="46">
        <v>1.6548463356973995</v>
      </c>
      <c r="H22" s="16"/>
      <c r="I22" s="86"/>
      <c r="J22" s="89"/>
    </row>
    <row r="23" spans="1:10" ht="12.75">
      <c r="A23" s="11" t="s">
        <v>46</v>
      </c>
      <c r="B23" s="56">
        <v>15000</v>
      </c>
      <c r="C23" s="44">
        <v>19.607843137254903</v>
      </c>
      <c r="D23" s="43">
        <v>60000</v>
      </c>
      <c r="E23" s="44">
        <v>7.393715341959335</v>
      </c>
      <c r="F23" s="43">
        <v>108000</v>
      </c>
      <c r="G23" s="44">
        <v>5.106382978723404</v>
      </c>
      <c r="H23" s="15"/>
      <c r="I23" s="86"/>
      <c r="J23" s="89"/>
    </row>
    <row r="24" spans="1:10" ht="12.75">
      <c r="A24" s="11" t="s">
        <v>8</v>
      </c>
      <c r="B24" s="57">
        <v>-18510</v>
      </c>
      <c r="C24" s="46">
        <v>-24.196078431372552</v>
      </c>
      <c r="D24" s="45">
        <v>114300</v>
      </c>
      <c r="E24" s="46">
        <v>14.085027726432534</v>
      </c>
      <c r="F24" s="45">
        <v>532000</v>
      </c>
      <c r="G24" s="46">
        <v>25.153664302600472</v>
      </c>
      <c r="H24" s="16"/>
      <c r="I24" s="86"/>
      <c r="J24" s="89"/>
    </row>
    <row r="25" spans="1:10" ht="12.75">
      <c r="A25" s="10" t="s">
        <v>9</v>
      </c>
      <c r="B25" s="56">
        <v>0</v>
      </c>
      <c r="C25" s="44">
        <v>0</v>
      </c>
      <c r="D25" s="43">
        <v>0</v>
      </c>
      <c r="E25" s="44">
        <v>0</v>
      </c>
      <c r="F25" s="43">
        <v>0</v>
      </c>
      <c r="G25" s="44">
        <v>0</v>
      </c>
      <c r="H25" s="15"/>
      <c r="I25" s="86"/>
      <c r="J25" s="89"/>
    </row>
    <row r="26" spans="1:10" ht="12.75">
      <c r="A26" s="10" t="s">
        <v>10</v>
      </c>
      <c r="B26" s="56">
        <v>0</v>
      </c>
      <c r="C26" s="44">
        <v>0</v>
      </c>
      <c r="D26" s="43">
        <v>0</v>
      </c>
      <c r="E26" s="44">
        <v>0</v>
      </c>
      <c r="F26" s="43">
        <v>0</v>
      </c>
      <c r="G26" s="44">
        <v>0</v>
      </c>
      <c r="H26" s="15"/>
      <c r="I26" s="86"/>
      <c r="J26" s="89"/>
    </row>
    <row r="27" spans="1:10" ht="12.75">
      <c r="A27" s="10" t="s">
        <v>11</v>
      </c>
      <c r="B27" s="56">
        <v>120</v>
      </c>
      <c r="C27" s="44">
        <v>0.1568627450980392</v>
      </c>
      <c r="D27" s="43">
        <v>240</v>
      </c>
      <c r="E27" s="44">
        <v>0.029574861367837338</v>
      </c>
      <c r="F27" s="43">
        <v>240</v>
      </c>
      <c r="G27" s="44">
        <v>0.011347517730496455</v>
      </c>
      <c r="H27" s="15"/>
      <c r="I27" s="86"/>
      <c r="J27" s="89"/>
    </row>
    <row r="28" spans="1:10" ht="12.75">
      <c r="A28" s="10" t="s">
        <v>45</v>
      </c>
      <c r="B28" s="56">
        <v>0</v>
      </c>
      <c r="C28" s="44">
        <v>0</v>
      </c>
      <c r="D28" s="43">
        <v>0</v>
      </c>
      <c r="E28" s="44">
        <v>0</v>
      </c>
      <c r="F28" s="43">
        <v>0</v>
      </c>
      <c r="G28" s="44">
        <v>0</v>
      </c>
      <c r="H28" s="15"/>
      <c r="I28" s="86"/>
      <c r="J28" s="89"/>
    </row>
    <row r="29" spans="1:10" ht="12.75">
      <c r="A29" s="10" t="s">
        <v>12</v>
      </c>
      <c r="B29" s="56">
        <v>0</v>
      </c>
      <c r="C29" s="44">
        <v>0</v>
      </c>
      <c r="D29" s="43">
        <v>0</v>
      </c>
      <c r="E29" s="44">
        <v>0</v>
      </c>
      <c r="F29" s="43">
        <v>0</v>
      </c>
      <c r="G29" s="44">
        <v>0</v>
      </c>
      <c r="H29" s="15"/>
      <c r="I29" s="86"/>
      <c r="J29" s="89"/>
    </row>
    <row r="30" spans="1:10" ht="12.75">
      <c r="A30" s="10" t="s">
        <v>34</v>
      </c>
      <c r="B30" s="56">
        <v>0</v>
      </c>
      <c r="C30" s="44">
        <v>0</v>
      </c>
      <c r="D30" s="43">
        <v>0</v>
      </c>
      <c r="E30" s="44">
        <v>0</v>
      </c>
      <c r="F30" s="43">
        <v>0</v>
      </c>
      <c r="G30" s="44">
        <v>0</v>
      </c>
      <c r="H30" s="15"/>
      <c r="I30" s="86"/>
      <c r="J30" s="89"/>
    </row>
    <row r="31" spans="1:10" ht="12.75">
      <c r="A31" s="10" t="s">
        <v>13</v>
      </c>
      <c r="B31" s="56">
        <v>0</v>
      </c>
      <c r="C31" s="44">
        <v>0</v>
      </c>
      <c r="D31" s="43">
        <v>0</v>
      </c>
      <c r="E31" s="44">
        <v>0</v>
      </c>
      <c r="F31" s="43">
        <v>0</v>
      </c>
      <c r="G31" s="44">
        <v>0</v>
      </c>
      <c r="H31" s="52"/>
      <c r="I31" s="86"/>
      <c r="J31" s="89"/>
    </row>
    <row r="32" spans="1:10" ht="12.75">
      <c r="A32" s="11" t="s">
        <v>14</v>
      </c>
      <c r="B32" s="57">
        <v>120</v>
      </c>
      <c r="C32" s="46">
        <v>0.1568627450980392</v>
      </c>
      <c r="D32" s="45">
        <v>240</v>
      </c>
      <c r="E32" s="46">
        <v>0.029574861367837338</v>
      </c>
      <c r="F32" s="45">
        <v>240</v>
      </c>
      <c r="G32" s="46">
        <v>0.011347517730496455</v>
      </c>
      <c r="H32" s="54"/>
      <c r="I32" s="86"/>
      <c r="J32" s="89"/>
    </row>
    <row r="33" spans="1:10" ht="12.75">
      <c r="A33" s="11"/>
      <c r="B33" s="56"/>
      <c r="C33" s="44"/>
      <c r="D33" s="43"/>
      <c r="E33" s="44"/>
      <c r="F33" s="43"/>
      <c r="G33" s="44"/>
      <c r="H33" s="52"/>
      <c r="I33" s="86"/>
      <c r="J33" s="89"/>
    </row>
    <row r="34" spans="1:10" ht="12.75">
      <c r="A34" s="11" t="s">
        <v>15</v>
      </c>
      <c r="B34" s="57">
        <v>80130</v>
      </c>
      <c r="C34" s="46">
        <v>104.74509803921568</v>
      </c>
      <c r="D34" s="45">
        <v>637440</v>
      </c>
      <c r="E34" s="46">
        <v>78.55083179297597</v>
      </c>
      <c r="F34" s="45">
        <v>1475240</v>
      </c>
      <c r="G34" s="46">
        <v>69.75130023640662</v>
      </c>
      <c r="H34" s="54"/>
      <c r="I34" s="86"/>
      <c r="J34" s="89"/>
    </row>
    <row r="35" spans="1:10" ht="12.75">
      <c r="A35" s="11"/>
      <c r="B35" s="56"/>
      <c r="C35" s="44"/>
      <c r="D35" s="43"/>
      <c r="E35" s="44"/>
      <c r="F35" s="43"/>
      <c r="G35" s="44"/>
      <c r="H35" s="52"/>
      <c r="I35" s="86"/>
      <c r="J35" s="89"/>
    </row>
    <row r="36" spans="1:10" ht="12.75">
      <c r="A36" s="11" t="s">
        <v>16</v>
      </c>
      <c r="B36" s="57">
        <v>-18630</v>
      </c>
      <c r="C36" s="46">
        <v>-24.352941176470587</v>
      </c>
      <c r="D36" s="45">
        <v>114060</v>
      </c>
      <c r="E36" s="46">
        <v>14.055452865064694</v>
      </c>
      <c r="F36" s="45">
        <v>531760</v>
      </c>
      <c r="G36" s="46">
        <v>25.142316784869976</v>
      </c>
      <c r="H36" s="54"/>
      <c r="I36" s="86"/>
      <c r="J36" s="89"/>
    </row>
    <row r="37" spans="1:10" ht="12.75">
      <c r="A37" s="11"/>
      <c r="B37" s="58"/>
      <c r="C37" s="47">
        <v>0</v>
      </c>
      <c r="D37" s="51"/>
      <c r="E37" s="47">
        <v>0</v>
      </c>
      <c r="F37" s="51"/>
      <c r="G37" s="47">
        <v>0</v>
      </c>
      <c r="H37" s="53"/>
      <c r="I37" s="86"/>
      <c r="J37" s="89"/>
    </row>
    <row r="38" spans="1:10" ht="12.75">
      <c r="A38" s="12" t="s">
        <v>17</v>
      </c>
      <c r="B38" s="56"/>
      <c r="C38" s="44">
        <v>0</v>
      </c>
      <c r="D38" s="43"/>
      <c r="E38" s="44">
        <v>0</v>
      </c>
      <c r="F38" s="43"/>
      <c r="G38" s="44">
        <v>0</v>
      </c>
      <c r="H38" s="15"/>
      <c r="I38" s="86"/>
      <c r="J38" s="89"/>
    </row>
    <row r="39" spans="1:10" ht="12.75">
      <c r="A39" s="13" t="s">
        <v>18</v>
      </c>
      <c r="B39" s="56">
        <v>120</v>
      </c>
      <c r="C39" s="44">
        <v>0.1568627450980392</v>
      </c>
      <c r="D39" s="43">
        <v>240</v>
      </c>
      <c r="E39" s="44">
        <v>0.029574861367837338</v>
      </c>
      <c r="F39" s="43">
        <v>240</v>
      </c>
      <c r="G39" s="44">
        <v>0.011347517730496455</v>
      </c>
      <c r="H39" s="15"/>
      <c r="I39" s="86"/>
      <c r="J39" s="89"/>
    </row>
    <row r="40" spans="1:10" ht="12.75">
      <c r="A40" s="13" t="s">
        <v>49</v>
      </c>
      <c r="B40" s="56">
        <v>15000</v>
      </c>
      <c r="C40" s="44"/>
      <c r="D40" s="43"/>
      <c r="E40" s="44"/>
      <c r="F40" s="43"/>
      <c r="G40" s="44"/>
      <c r="H40" s="15"/>
      <c r="I40" s="86"/>
      <c r="J40" s="89"/>
    </row>
    <row r="41" spans="1:10" ht="12.75">
      <c r="A41" s="13" t="s">
        <v>61</v>
      </c>
      <c r="B41" s="56">
        <v>5000</v>
      </c>
      <c r="C41" s="44"/>
      <c r="D41" s="43"/>
      <c r="E41" s="44"/>
      <c r="F41" s="43"/>
      <c r="G41" s="44"/>
      <c r="H41" s="15"/>
      <c r="I41" s="86"/>
      <c r="J41" s="89"/>
    </row>
    <row r="42" spans="1:10" ht="12.75">
      <c r="A42" s="13" t="s">
        <v>48</v>
      </c>
      <c r="B42" s="56">
        <v>150</v>
      </c>
      <c r="C42" s="44"/>
      <c r="D42" s="43"/>
      <c r="E42" s="44"/>
      <c r="F42" s="43"/>
      <c r="G42" s="44"/>
      <c r="H42" s="15"/>
      <c r="I42" s="86"/>
      <c r="J42" s="89"/>
    </row>
    <row r="43" spans="1:10" ht="12.75">
      <c r="A43" s="13" t="s">
        <v>35</v>
      </c>
      <c r="B43" s="56">
        <v>1200</v>
      </c>
      <c r="C43" s="44">
        <v>1.5686274509803921</v>
      </c>
      <c r="D43" s="43">
        <v>30000</v>
      </c>
      <c r="E43" s="44">
        <v>3.6968576709796674</v>
      </c>
      <c r="F43" s="43">
        <v>0</v>
      </c>
      <c r="G43" s="44">
        <v>0</v>
      </c>
      <c r="H43" s="15"/>
      <c r="I43" s="86"/>
      <c r="J43" s="89"/>
    </row>
    <row r="44" spans="1:10" ht="12.75">
      <c r="A44" s="13" t="s">
        <v>36</v>
      </c>
      <c r="B44" s="56">
        <v>0</v>
      </c>
      <c r="C44" s="44">
        <v>0</v>
      </c>
      <c r="D44" s="43">
        <v>0</v>
      </c>
      <c r="E44" s="44">
        <v>0</v>
      </c>
      <c r="F44" s="43">
        <v>0</v>
      </c>
      <c r="G44" s="44">
        <v>0</v>
      </c>
      <c r="H44" s="15"/>
      <c r="I44" s="86"/>
      <c r="J44" s="89"/>
    </row>
    <row r="45" spans="1:10" ht="12.75">
      <c r="A45" s="13" t="s">
        <v>37</v>
      </c>
      <c r="B45" s="56">
        <v>0</v>
      </c>
      <c r="C45" s="44">
        <v>0</v>
      </c>
      <c r="D45" s="43">
        <v>15000</v>
      </c>
      <c r="E45" s="44">
        <v>1.8484288354898337</v>
      </c>
      <c r="F45" s="43">
        <v>0</v>
      </c>
      <c r="G45" s="44">
        <v>0</v>
      </c>
      <c r="H45" s="15"/>
      <c r="I45" s="86"/>
      <c r="J45" s="89"/>
    </row>
    <row r="46" spans="1:10" ht="12.75">
      <c r="A46" s="13" t="s">
        <v>51</v>
      </c>
      <c r="B46" s="56">
        <v>0</v>
      </c>
      <c r="C46" s="44">
        <v>0</v>
      </c>
      <c r="D46" s="43">
        <v>0</v>
      </c>
      <c r="E46" s="44">
        <v>0</v>
      </c>
      <c r="F46" s="43">
        <v>51360</v>
      </c>
      <c r="G46" s="44">
        <v>2.428368794326241</v>
      </c>
      <c r="H46" s="15"/>
      <c r="I46" s="86"/>
      <c r="J46" s="89"/>
    </row>
    <row r="47" spans="1:10" ht="12.75">
      <c r="A47" s="13" t="s">
        <v>50</v>
      </c>
      <c r="B47" s="56">
        <v>0</v>
      </c>
      <c r="C47" s="44">
        <v>0</v>
      </c>
      <c r="D47" s="43">
        <v>0</v>
      </c>
      <c r="E47" s="44">
        <v>0</v>
      </c>
      <c r="F47" s="43">
        <v>0</v>
      </c>
      <c r="G47" s="44">
        <v>0</v>
      </c>
      <c r="H47" s="15"/>
      <c r="I47" s="86"/>
      <c r="J47" s="89"/>
    </row>
    <row r="48" spans="1:10" ht="12.75">
      <c r="A48" s="13" t="s">
        <v>62</v>
      </c>
      <c r="B48" s="56">
        <v>0</v>
      </c>
      <c r="C48" s="44">
        <v>0</v>
      </c>
      <c r="D48" s="43">
        <v>40000</v>
      </c>
      <c r="E48" s="44">
        <v>1.6295748613678374</v>
      </c>
      <c r="F48" s="43">
        <v>80000</v>
      </c>
      <c r="G48" s="44">
        <v>0.6252482269503546</v>
      </c>
      <c r="H48" s="15"/>
      <c r="I48" s="86"/>
      <c r="J48" s="89"/>
    </row>
    <row r="49" spans="1:10" ht="13.5" thickBot="1">
      <c r="A49" s="14" t="s">
        <v>53</v>
      </c>
      <c r="B49" s="59">
        <v>440</v>
      </c>
      <c r="C49" s="49">
        <v>-25.764705882352942</v>
      </c>
      <c r="D49" s="49">
        <v>41676</v>
      </c>
      <c r="E49" s="49">
        <v>5.135674676524953</v>
      </c>
      <c r="F49" s="49">
        <v>453016</v>
      </c>
      <c r="G49" s="49">
        <v>21.41919621749409</v>
      </c>
      <c r="H49" s="50"/>
      <c r="I49" s="87"/>
      <c r="J49" s="89"/>
    </row>
    <row r="50" spans="1:9" ht="12.75">
      <c r="A50" s="13" t="s">
        <v>54</v>
      </c>
      <c r="B50" s="48">
        <v>440</v>
      </c>
      <c r="C50" s="48"/>
      <c r="D50" s="48">
        <v>42116</v>
      </c>
      <c r="E50" s="48"/>
      <c r="F50" s="48">
        <v>495132</v>
      </c>
      <c r="G50" s="48"/>
      <c r="H50" s="1"/>
      <c r="I50" s="87"/>
    </row>
    <row r="51" spans="2:9" ht="12.75">
      <c r="B51" s="48"/>
      <c r="C51" s="48"/>
      <c r="D51" s="48"/>
      <c r="E51" s="48"/>
      <c r="F51" s="48"/>
      <c r="G51" s="48"/>
      <c r="H51" s="1"/>
      <c r="I51" s="87"/>
    </row>
    <row r="52" spans="2:9" ht="12.75">
      <c r="B52" s="1"/>
      <c r="C52" s="1"/>
      <c r="D52" s="1"/>
      <c r="E52" s="1"/>
      <c r="F52" s="1"/>
      <c r="G52" s="1"/>
      <c r="H52" s="1"/>
      <c r="I52" s="87"/>
    </row>
    <row r="53" spans="2:9" ht="12.75">
      <c r="B53" s="3"/>
      <c r="C53" s="3"/>
      <c r="D53" s="3"/>
      <c r="E53" s="3"/>
      <c r="F53" s="3"/>
      <c r="G53" s="3"/>
      <c r="H53" s="3"/>
      <c r="I53" s="90"/>
    </row>
    <row r="54" ht="12.75">
      <c r="I54" s="2"/>
    </row>
    <row r="55" ht="12.75">
      <c r="I55" s="2"/>
    </row>
    <row r="56" ht="12.75">
      <c r="I56" s="2"/>
    </row>
    <row r="57" ht="12.75">
      <c r="I57" s="2"/>
    </row>
    <row r="58" ht="12.75">
      <c r="I58" s="2"/>
    </row>
    <row r="59" ht="12.75">
      <c r="I59" s="2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  <row r="65" ht="12.75">
      <c r="I65" s="2"/>
    </row>
    <row r="66" ht="12.75">
      <c r="I66" s="2"/>
    </row>
    <row r="67" ht="12.75">
      <c r="I67" s="2"/>
    </row>
    <row r="68" ht="12.75">
      <c r="I68" s="2"/>
    </row>
    <row r="69" ht="12.75">
      <c r="I69" s="2"/>
    </row>
    <row r="70" ht="12.75">
      <c r="I70" s="2"/>
    </row>
    <row r="71" ht="12.75">
      <c r="I71" s="2"/>
    </row>
    <row r="72" ht="12.75">
      <c r="I72" s="2"/>
    </row>
    <row r="73" ht="12.75">
      <c r="I73" s="2"/>
    </row>
    <row r="74" ht="12.75">
      <c r="I74" s="2"/>
    </row>
    <row r="75" ht="12.75">
      <c r="I75" s="2"/>
    </row>
    <row r="76" ht="12.75">
      <c r="I76" s="2"/>
    </row>
    <row r="77" ht="12.75">
      <c r="I77" s="2"/>
    </row>
    <row r="78" ht="12.75">
      <c r="I78" s="2"/>
    </row>
    <row r="79" ht="12.75">
      <c r="I79" s="2"/>
    </row>
    <row r="80" ht="12.75">
      <c r="I80" s="2"/>
    </row>
    <row r="81" ht="12.75">
      <c r="I81" s="2"/>
    </row>
    <row r="82" ht="12.75">
      <c r="I82" s="2"/>
    </row>
    <row r="83" ht="12.75">
      <c r="I83" s="2"/>
    </row>
    <row r="84" ht="12.75">
      <c r="I84" s="2"/>
    </row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ht="12.75">
      <c r="I102" s="2"/>
    </row>
    <row r="103" ht="12.75">
      <c r="I103" s="2"/>
    </row>
    <row r="104" ht="12.75">
      <c r="I104" s="2"/>
    </row>
    <row r="105" ht="12.75">
      <c r="I105" s="2"/>
    </row>
    <row r="106" ht="12.75">
      <c r="I106" s="2"/>
    </row>
    <row r="107" ht="12.75">
      <c r="I107" s="2"/>
    </row>
    <row r="108" ht="12.75">
      <c r="I108" s="2"/>
    </row>
    <row r="109" ht="12.75">
      <c r="I109" s="2"/>
    </row>
    <row r="110" ht="12.75">
      <c r="I110" s="2"/>
    </row>
    <row r="111" ht="12.75">
      <c r="I111" s="2"/>
    </row>
    <row r="112" ht="12.75">
      <c r="I112" s="2"/>
    </row>
    <row r="113" ht="12.75">
      <c r="I113" s="2"/>
    </row>
    <row r="114" ht="12.75">
      <c r="I114" s="2"/>
    </row>
    <row r="115" ht="12.75">
      <c r="I115" s="2"/>
    </row>
    <row r="116" ht="12.75">
      <c r="I116" s="2"/>
    </row>
    <row r="117" ht="12.75">
      <c r="I117" s="2"/>
    </row>
    <row r="118" ht="12.75"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  <row r="128" ht="12.75">
      <c r="I128" s="2"/>
    </row>
    <row r="129" ht="12.75">
      <c r="I129" s="2"/>
    </row>
    <row r="130" ht="12.75">
      <c r="I130" s="2"/>
    </row>
    <row r="131" ht="12.75">
      <c r="I131" s="2"/>
    </row>
    <row r="132" ht="12.75">
      <c r="I132" s="2"/>
    </row>
    <row r="133" ht="12.75">
      <c r="I133" s="2"/>
    </row>
    <row r="134" ht="12.75">
      <c r="I134" s="2"/>
    </row>
    <row r="135" ht="12.75">
      <c r="I135" s="2"/>
    </row>
    <row r="136" ht="12.75">
      <c r="I136" s="2"/>
    </row>
    <row r="137" ht="12.75">
      <c r="I137" s="2"/>
    </row>
    <row r="138" ht="12.75">
      <c r="I138" s="2"/>
    </row>
    <row r="139" ht="12.75">
      <c r="I139" s="2"/>
    </row>
    <row r="140" ht="12.75">
      <c r="I140" s="2"/>
    </row>
    <row r="141" ht="12.75">
      <c r="I141" s="2"/>
    </row>
    <row r="142" ht="12.75">
      <c r="I142" s="2"/>
    </row>
    <row r="143" ht="12.75">
      <c r="I143" s="2"/>
    </row>
    <row r="144" ht="12.75">
      <c r="I144" s="2"/>
    </row>
  </sheetData>
  <mergeCells count="3">
    <mergeCell ref="A4:H5"/>
    <mergeCell ref="A1:D2"/>
    <mergeCell ref="J7:J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&amp;L(C) Deubner Verlag Köln
Steuerberater-BWL-Assistent
November 2009&amp;Cüberreicht von
Ihrem Steuerberater&amp;RBusinessplan Kleingründung
Seite &amp;P von &amp; [Seiten]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33.00390625" style="0" bestFit="1" customWidth="1"/>
    <col min="15" max="15" width="11.8515625" style="29" bestFit="1" customWidth="1"/>
    <col min="16" max="16" width="15.140625" style="0" customWidth="1"/>
  </cols>
  <sheetData>
    <row r="1" spans="1:16" ht="21" customHeight="1">
      <c r="A1" s="93" t="s">
        <v>66</v>
      </c>
      <c r="B1" s="94"/>
      <c r="C1" s="94"/>
      <c r="D1" s="94"/>
      <c r="E1" s="76"/>
      <c r="F1" s="76"/>
      <c r="G1" s="76"/>
      <c r="H1" s="76"/>
      <c r="I1" s="77"/>
      <c r="J1" s="77"/>
      <c r="K1" s="77"/>
      <c r="L1" s="77"/>
      <c r="M1" s="77"/>
      <c r="N1" s="77"/>
      <c r="O1" s="78"/>
      <c r="P1" s="79"/>
    </row>
    <row r="2" spans="1:16" ht="13.5" customHeight="1">
      <c r="A2" s="95"/>
      <c r="B2" s="96"/>
      <c r="C2" s="96"/>
      <c r="D2" s="96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2"/>
    </row>
    <row r="4" spans="1:16" ht="14.25" customHeight="1">
      <c r="A4" s="100" t="s">
        <v>63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8.7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6"/>
      <c r="P6" s="17"/>
    </row>
    <row r="7" spans="1:16" ht="12.75">
      <c r="A7" s="69"/>
      <c r="B7" s="4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  <c r="N7" s="4" t="s">
        <v>31</v>
      </c>
      <c r="O7" s="27" t="s">
        <v>1</v>
      </c>
      <c r="P7" s="6" t="s">
        <v>32</v>
      </c>
    </row>
    <row r="8" spans="1:16" s="109" customFormat="1" ht="13.5" thickBot="1">
      <c r="A8" s="105"/>
      <c r="B8" s="106" t="s">
        <v>38</v>
      </c>
      <c r="C8" s="107" t="s">
        <v>38</v>
      </c>
      <c r="D8" s="107" t="s">
        <v>38</v>
      </c>
      <c r="E8" s="107" t="s">
        <v>38</v>
      </c>
      <c r="F8" s="107" t="s">
        <v>38</v>
      </c>
      <c r="G8" s="107" t="s">
        <v>38</v>
      </c>
      <c r="H8" s="107" t="s">
        <v>38</v>
      </c>
      <c r="I8" s="107" t="s">
        <v>38</v>
      </c>
      <c r="J8" s="107" t="s">
        <v>38</v>
      </c>
      <c r="K8" s="107" t="s">
        <v>38</v>
      </c>
      <c r="L8" s="107" t="s">
        <v>38</v>
      </c>
      <c r="M8" s="107" t="s">
        <v>38</v>
      </c>
      <c r="N8" s="107" t="s">
        <v>38</v>
      </c>
      <c r="O8" s="106"/>
      <c r="P8" s="108" t="s">
        <v>1</v>
      </c>
    </row>
    <row r="9" spans="1:16" ht="12.75">
      <c r="A9" s="9" t="s">
        <v>3</v>
      </c>
      <c r="B9" s="30"/>
      <c r="C9" s="30"/>
      <c r="D9" s="30"/>
      <c r="E9" s="30"/>
      <c r="F9" s="30"/>
      <c r="G9" s="30"/>
      <c r="H9" s="60"/>
      <c r="I9" s="60"/>
      <c r="J9" s="60"/>
      <c r="K9" s="60"/>
      <c r="L9" s="60"/>
      <c r="M9" s="60"/>
      <c r="N9" s="61"/>
      <c r="O9" s="31"/>
      <c r="P9" s="32"/>
    </row>
    <row r="10" spans="1:16" ht="12.75">
      <c r="A10" s="10" t="s">
        <v>42</v>
      </c>
      <c r="B10" s="33"/>
      <c r="C10" s="33"/>
      <c r="D10" s="33"/>
      <c r="E10" s="33"/>
      <c r="F10" s="33"/>
      <c r="G10" s="33"/>
      <c r="H10" s="62"/>
      <c r="I10" s="62">
        <v>0</v>
      </c>
      <c r="J10" s="62">
        <f>I13/2*3</f>
        <v>18000</v>
      </c>
      <c r="K10" s="62">
        <f>J13/2*3</f>
        <v>18000</v>
      </c>
      <c r="L10" s="62">
        <f>K13/2*3</f>
        <v>18000</v>
      </c>
      <c r="M10" s="62">
        <f>L13/2*3</f>
        <v>22500</v>
      </c>
      <c r="N10" s="63">
        <f>SUM(B10:M10)</f>
        <v>76500</v>
      </c>
      <c r="O10" s="34">
        <f>IF(N10&lt;&gt;0,N10/N$12*100,0)</f>
        <v>100</v>
      </c>
      <c r="P10" s="35"/>
    </row>
    <row r="11" spans="1:16" ht="12.75">
      <c r="A11" s="10" t="s">
        <v>43</v>
      </c>
      <c r="B11" s="33"/>
      <c r="C11" s="33"/>
      <c r="D11" s="33"/>
      <c r="E11" s="33"/>
      <c r="F11" s="33"/>
      <c r="G11" s="33"/>
      <c r="H11" s="62"/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3">
        <f aca="true" t="shared" si="0" ref="N11:N46">SUM(B11:M11)</f>
        <v>0</v>
      </c>
      <c r="O11" s="34">
        <f>IF(N11&lt;&gt;0,N11/N$12*100,0)</f>
        <v>0</v>
      </c>
      <c r="P11" s="35"/>
    </row>
    <row r="12" spans="1:16" ht="12.75">
      <c r="A12" s="11" t="s">
        <v>44</v>
      </c>
      <c r="B12" s="36"/>
      <c r="C12" s="36"/>
      <c r="D12" s="36"/>
      <c r="E12" s="36"/>
      <c r="F12" s="36"/>
      <c r="G12" s="36"/>
      <c r="H12" s="64">
        <f aca="true" t="shared" si="1" ref="H12:M12">H10-H11</f>
        <v>0</v>
      </c>
      <c r="I12" s="64">
        <f t="shared" si="1"/>
        <v>0</v>
      </c>
      <c r="J12" s="64">
        <f t="shared" si="1"/>
        <v>18000</v>
      </c>
      <c r="K12" s="64">
        <f t="shared" si="1"/>
        <v>18000</v>
      </c>
      <c r="L12" s="64">
        <f t="shared" si="1"/>
        <v>18000</v>
      </c>
      <c r="M12" s="64">
        <f t="shared" si="1"/>
        <v>22500</v>
      </c>
      <c r="N12" s="64">
        <f>N10-N11</f>
        <v>76500</v>
      </c>
      <c r="O12" s="34">
        <v>100</v>
      </c>
      <c r="P12" s="37">
        <v>100</v>
      </c>
    </row>
    <row r="13" spans="1:16" ht="12.75">
      <c r="A13" s="11" t="s">
        <v>4</v>
      </c>
      <c r="B13" s="36"/>
      <c r="C13" s="36"/>
      <c r="D13" s="36"/>
      <c r="E13" s="36"/>
      <c r="F13" s="36"/>
      <c r="G13" s="36"/>
      <c r="H13" s="64">
        <v>0</v>
      </c>
      <c r="I13" s="64">
        <v>12000</v>
      </c>
      <c r="J13" s="64">
        <v>12000</v>
      </c>
      <c r="K13" s="64">
        <v>12000</v>
      </c>
      <c r="L13" s="64">
        <v>15000</v>
      </c>
      <c r="M13" s="64">
        <v>18000</v>
      </c>
      <c r="N13" s="65">
        <f t="shared" si="0"/>
        <v>69000</v>
      </c>
      <c r="O13" s="34">
        <f aca="true" t="shared" si="2" ref="O13:O23">IF(N13&lt;&gt;0,N13/N$12*100,0)</f>
        <v>90.19607843137256</v>
      </c>
      <c r="P13" s="38"/>
    </row>
    <row r="14" spans="1:16" ht="12.75">
      <c r="A14" s="11" t="s">
        <v>5</v>
      </c>
      <c r="B14" s="36"/>
      <c r="C14" s="36"/>
      <c r="D14" s="36"/>
      <c r="E14" s="36"/>
      <c r="F14" s="36"/>
      <c r="G14" s="36"/>
      <c r="H14" s="64">
        <f aca="true" t="shared" si="3" ref="H14:M14">SUM(H12-H13)</f>
        <v>0</v>
      </c>
      <c r="I14" s="64">
        <f t="shared" si="3"/>
        <v>-12000</v>
      </c>
      <c r="J14" s="64">
        <f t="shared" si="3"/>
        <v>6000</v>
      </c>
      <c r="K14" s="64">
        <f t="shared" si="3"/>
        <v>6000</v>
      </c>
      <c r="L14" s="64">
        <f t="shared" si="3"/>
        <v>3000</v>
      </c>
      <c r="M14" s="64">
        <f t="shared" si="3"/>
        <v>4500</v>
      </c>
      <c r="N14" s="65">
        <f t="shared" si="0"/>
        <v>7500</v>
      </c>
      <c r="O14" s="34">
        <f t="shared" si="2"/>
        <v>9.803921568627452</v>
      </c>
      <c r="P14" s="38"/>
    </row>
    <row r="15" spans="1:16" ht="12.75">
      <c r="A15" s="10" t="s">
        <v>33</v>
      </c>
      <c r="B15" s="33"/>
      <c r="C15" s="33"/>
      <c r="D15" s="33"/>
      <c r="E15" s="33"/>
      <c r="F15" s="33"/>
      <c r="G15" s="33"/>
      <c r="H15" s="62">
        <v>0</v>
      </c>
      <c r="I15" s="62">
        <v>0</v>
      </c>
      <c r="J15" s="62">
        <v>1100</v>
      </c>
      <c r="K15" s="62">
        <v>1110</v>
      </c>
      <c r="L15" s="62">
        <v>1100</v>
      </c>
      <c r="M15" s="62">
        <v>1100</v>
      </c>
      <c r="N15" s="63">
        <f t="shared" si="0"/>
        <v>4410</v>
      </c>
      <c r="O15" s="34">
        <f t="shared" si="2"/>
        <v>5.764705882352941</v>
      </c>
      <c r="P15" s="35"/>
    </row>
    <row r="16" spans="1:16" ht="12.75">
      <c r="A16" s="10" t="s">
        <v>39</v>
      </c>
      <c r="B16" s="33"/>
      <c r="C16" s="33"/>
      <c r="D16" s="33"/>
      <c r="E16" s="33"/>
      <c r="F16" s="33"/>
      <c r="G16" s="33"/>
      <c r="H16" s="62">
        <v>0</v>
      </c>
      <c r="I16" s="62">
        <v>50</v>
      </c>
      <c r="J16" s="62">
        <v>50</v>
      </c>
      <c r="K16" s="62">
        <v>50</v>
      </c>
      <c r="L16" s="62">
        <v>50</v>
      </c>
      <c r="M16" s="62">
        <v>50</v>
      </c>
      <c r="N16" s="63">
        <f t="shared" si="0"/>
        <v>250</v>
      </c>
      <c r="O16" s="34">
        <f t="shared" si="2"/>
        <v>0.32679738562091504</v>
      </c>
      <c r="P16" s="35"/>
    </row>
    <row r="17" spans="1:16" ht="12.75">
      <c r="A17" s="10" t="s">
        <v>47</v>
      </c>
      <c r="B17" s="33"/>
      <c r="C17" s="33"/>
      <c r="D17" s="33"/>
      <c r="E17" s="33"/>
      <c r="F17" s="33"/>
      <c r="G17" s="33"/>
      <c r="H17" s="62">
        <v>0</v>
      </c>
      <c r="I17" s="62">
        <v>300</v>
      </c>
      <c r="J17" s="62">
        <v>600</v>
      </c>
      <c r="K17" s="62">
        <v>600</v>
      </c>
      <c r="L17" s="62">
        <v>600</v>
      </c>
      <c r="M17" s="62">
        <v>600</v>
      </c>
      <c r="N17" s="63">
        <f t="shared" si="0"/>
        <v>2700</v>
      </c>
      <c r="O17" s="34">
        <f t="shared" si="2"/>
        <v>3.5294117647058822</v>
      </c>
      <c r="P17" s="35"/>
    </row>
    <row r="18" spans="1:16" ht="12.75">
      <c r="A18" s="10" t="s">
        <v>56</v>
      </c>
      <c r="B18" s="33"/>
      <c r="C18" s="33"/>
      <c r="D18" s="33"/>
      <c r="E18" s="33"/>
      <c r="F18" s="33"/>
      <c r="G18" s="33"/>
      <c r="H18" s="62">
        <v>0</v>
      </c>
      <c r="I18" s="62">
        <v>50</v>
      </c>
      <c r="J18" s="62">
        <v>50</v>
      </c>
      <c r="K18" s="62">
        <v>50</v>
      </c>
      <c r="L18" s="62">
        <v>50</v>
      </c>
      <c r="M18" s="62">
        <v>50</v>
      </c>
      <c r="N18" s="63">
        <f t="shared" si="0"/>
        <v>250</v>
      </c>
      <c r="O18" s="34">
        <f t="shared" si="2"/>
        <v>0.32679738562091504</v>
      </c>
      <c r="P18" s="35"/>
    </row>
    <row r="19" spans="1:16" ht="12.75">
      <c r="A19" s="10" t="s">
        <v>6</v>
      </c>
      <c r="B19" s="33"/>
      <c r="C19" s="33"/>
      <c r="D19" s="33"/>
      <c r="E19" s="33"/>
      <c r="F19" s="33"/>
      <c r="G19" s="33"/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3">
        <f t="shared" si="0"/>
        <v>0</v>
      </c>
      <c r="O19" s="34">
        <f t="shared" si="2"/>
        <v>0</v>
      </c>
      <c r="P19" s="35"/>
    </row>
    <row r="20" spans="1:16" ht="12.75">
      <c r="A20" s="10" t="s">
        <v>40</v>
      </c>
      <c r="B20" s="33"/>
      <c r="C20" s="33"/>
      <c r="D20" s="33"/>
      <c r="E20" s="33"/>
      <c r="F20" s="33"/>
      <c r="G20" s="33"/>
      <c r="H20" s="62">
        <v>150</v>
      </c>
      <c r="I20" s="62">
        <v>150</v>
      </c>
      <c r="J20" s="62">
        <v>150</v>
      </c>
      <c r="K20" s="62">
        <v>150</v>
      </c>
      <c r="L20" s="62">
        <v>150</v>
      </c>
      <c r="M20" s="62">
        <v>150</v>
      </c>
      <c r="N20" s="63">
        <f t="shared" si="0"/>
        <v>900</v>
      </c>
      <c r="O20" s="34">
        <f t="shared" si="2"/>
        <v>1.1764705882352942</v>
      </c>
      <c r="P20" s="35"/>
    </row>
    <row r="21" spans="1:16" ht="12.75">
      <c r="A21" s="10" t="s">
        <v>41</v>
      </c>
      <c r="B21" s="33"/>
      <c r="C21" s="33"/>
      <c r="D21" s="33"/>
      <c r="E21" s="33"/>
      <c r="F21" s="33"/>
      <c r="G21" s="33"/>
      <c r="H21" s="62">
        <v>0</v>
      </c>
      <c r="I21" s="62">
        <v>1250</v>
      </c>
      <c r="J21" s="62">
        <v>1250</v>
      </c>
      <c r="K21" s="62">
        <v>0</v>
      </c>
      <c r="L21" s="62">
        <v>0</v>
      </c>
      <c r="M21" s="62">
        <v>0</v>
      </c>
      <c r="N21" s="63">
        <f t="shared" si="0"/>
        <v>2500</v>
      </c>
      <c r="O21" s="34">
        <f t="shared" si="2"/>
        <v>3.2679738562091507</v>
      </c>
      <c r="P21" s="35"/>
    </row>
    <row r="22" spans="1:16" ht="12.75">
      <c r="A22" s="11" t="s">
        <v>7</v>
      </c>
      <c r="B22" s="36"/>
      <c r="C22" s="36"/>
      <c r="D22" s="36"/>
      <c r="E22" s="36"/>
      <c r="F22" s="36"/>
      <c r="G22" s="36"/>
      <c r="H22" s="64">
        <f aca="true" t="shared" si="4" ref="H22:M22">SUM(H15:H21)</f>
        <v>150</v>
      </c>
      <c r="I22" s="64">
        <f t="shared" si="4"/>
        <v>1800</v>
      </c>
      <c r="J22" s="64">
        <f t="shared" si="4"/>
        <v>3200</v>
      </c>
      <c r="K22" s="64">
        <f t="shared" si="4"/>
        <v>1960</v>
      </c>
      <c r="L22" s="64">
        <f t="shared" si="4"/>
        <v>1950</v>
      </c>
      <c r="M22" s="64">
        <f t="shared" si="4"/>
        <v>1950</v>
      </c>
      <c r="N22" s="65">
        <f t="shared" si="0"/>
        <v>11010</v>
      </c>
      <c r="O22" s="34">
        <f t="shared" si="2"/>
        <v>14.392156862745098</v>
      </c>
      <c r="P22" s="38"/>
    </row>
    <row r="23" spans="1:16" ht="12.75">
      <c r="A23" s="11" t="s">
        <v>46</v>
      </c>
      <c r="B23" s="36"/>
      <c r="C23" s="36"/>
      <c r="D23" s="36"/>
      <c r="E23" s="36"/>
      <c r="F23" s="36"/>
      <c r="G23" s="36"/>
      <c r="H23" s="64">
        <v>0</v>
      </c>
      <c r="I23" s="64">
        <v>3000</v>
      </c>
      <c r="J23" s="64">
        <v>3000</v>
      </c>
      <c r="K23" s="64">
        <v>3000</v>
      </c>
      <c r="L23" s="64">
        <v>3000</v>
      </c>
      <c r="M23" s="64">
        <v>3000</v>
      </c>
      <c r="N23" s="65">
        <f t="shared" si="0"/>
        <v>15000</v>
      </c>
      <c r="O23" s="34">
        <f t="shared" si="2"/>
        <v>19.607843137254903</v>
      </c>
      <c r="P23" s="38"/>
    </row>
    <row r="24" spans="1:16" ht="12.75">
      <c r="A24" s="11" t="s">
        <v>8</v>
      </c>
      <c r="B24" s="36"/>
      <c r="C24" s="36"/>
      <c r="D24" s="36"/>
      <c r="E24" s="36"/>
      <c r="F24" s="36"/>
      <c r="G24" s="36"/>
      <c r="H24" s="64">
        <f aca="true" t="shared" si="5" ref="H24:N24">SUM(H14-H22-H23)</f>
        <v>-150</v>
      </c>
      <c r="I24" s="64">
        <f t="shared" si="5"/>
        <v>-16800</v>
      </c>
      <c r="J24" s="64">
        <f t="shared" si="5"/>
        <v>-200</v>
      </c>
      <c r="K24" s="64">
        <f t="shared" si="5"/>
        <v>1040</v>
      </c>
      <c r="L24" s="64">
        <f t="shared" si="5"/>
        <v>-1950</v>
      </c>
      <c r="M24" s="64">
        <f t="shared" si="5"/>
        <v>-450</v>
      </c>
      <c r="N24" s="64">
        <f t="shared" si="5"/>
        <v>-18510</v>
      </c>
      <c r="O24" s="34">
        <f>IF(N24&lt;&gt;0,N24/N$12*100,0)</f>
        <v>-24.196078431372552</v>
      </c>
      <c r="P24" s="38"/>
    </row>
    <row r="25" spans="1:16" ht="12.75">
      <c r="A25" s="10" t="s">
        <v>9</v>
      </c>
      <c r="B25" s="33"/>
      <c r="C25" s="33"/>
      <c r="D25" s="33"/>
      <c r="E25" s="33"/>
      <c r="F25" s="33"/>
      <c r="G25" s="33"/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f t="shared" si="0"/>
        <v>0</v>
      </c>
      <c r="O25" s="34">
        <f>IF(N25&lt;&gt;0,N25/N$12*100,0)</f>
        <v>0</v>
      </c>
      <c r="P25" s="35"/>
    </row>
    <row r="26" spans="1:16" ht="12.75">
      <c r="A26" s="10" t="s">
        <v>10</v>
      </c>
      <c r="B26" s="33"/>
      <c r="C26" s="33"/>
      <c r="D26" s="33"/>
      <c r="E26" s="33"/>
      <c r="F26" s="33"/>
      <c r="G26" s="33"/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3">
        <f t="shared" si="0"/>
        <v>0</v>
      </c>
      <c r="O26" s="34">
        <f>IF(N26&lt;&gt;0,N26/N$12*100,0)</f>
        <v>0</v>
      </c>
      <c r="P26" s="35"/>
    </row>
    <row r="27" spans="1:16" ht="12.75">
      <c r="A27" s="10" t="s">
        <v>11</v>
      </c>
      <c r="B27" s="33"/>
      <c r="C27" s="33"/>
      <c r="D27" s="33"/>
      <c r="E27" s="33"/>
      <c r="F27" s="33"/>
      <c r="G27" s="33"/>
      <c r="H27" s="62">
        <v>20</v>
      </c>
      <c r="I27" s="62">
        <v>20</v>
      </c>
      <c r="J27" s="62">
        <v>20</v>
      </c>
      <c r="K27" s="62">
        <v>20</v>
      </c>
      <c r="L27" s="62">
        <v>20</v>
      </c>
      <c r="M27" s="62">
        <v>20</v>
      </c>
      <c r="N27" s="63">
        <f t="shared" si="0"/>
        <v>120</v>
      </c>
      <c r="O27" s="34">
        <f>IF(N27&lt;&gt;0,N27/N$12*100,0)</f>
        <v>0.1568627450980392</v>
      </c>
      <c r="P27" s="35"/>
    </row>
    <row r="28" spans="1:16" ht="12.75">
      <c r="A28" s="10" t="s">
        <v>45</v>
      </c>
      <c r="B28" s="33"/>
      <c r="C28" s="33"/>
      <c r="D28" s="33"/>
      <c r="E28" s="33"/>
      <c r="F28" s="33"/>
      <c r="G28" s="33"/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3">
        <f t="shared" si="0"/>
        <v>0</v>
      </c>
      <c r="O28" s="34">
        <f>IF(N27&lt;&gt;0,N28/N$12*100,0)</f>
        <v>0</v>
      </c>
      <c r="P28" s="35"/>
    </row>
    <row r="29" spans="1:16" ht="12.75">
      <c r="A29" s="10" t="s">
        <v>12</v>
      </c>
      <c r="B29" s="33"/>
      <c r="C29" s="33"/>
      <c r="D29" s="33"/>
      <c r="E29" s="33"/>
      <c r="F29" s="33"/>
      <c r="G29" s="33"/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f t="shared" si="0"/>
        <v>0</v>
      </c>
      <c r="O29" s="34">
        <f>IF(N28&lt;&gt;0,N29/N$12*100,0)</f>
        <v>0</v>
      </c>
      <c r="P29" s="35"/>
    </row>
    <row r="30" spans="1:16" ht="12.75">
      <c r="A30" s="10" t="s">
        <v>34</v>
      </c>
      <c r="B30" s="33"/>
      <c r="C30" s="33"/>
      <c r="D30" s="33"/>
      <c r="E30" s="33"/>
      <c r="F30" s="33"/>
      <c r="G30" s="33"/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 t="shared" si="0"/>
        <v>0</v>
      </c>
      <c r="O30" s="34">
        <f>IF(N29&lt;&gt;0,N30/N$12*100,0)</f>
        <v>0</v>
      </c>
      <c r="P30" s="35"/>
    </row>
    <row r="31" spans="1:16" ht="12.75">
      <c r="A31" s="10" t="s">
        <v>13</v>
      </c>
      <c r="B31" s="33"/>
      <c r="C31" s="33"/>
      <c r="D31" s="33"/>
      <c r="E31" s="33"/>
      <c r="F31" s="33"/>
      <c r="G31" s="33"/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3">
        <f t="shared" si="0"/>
        <v>0</v>
      </c>
      <c r="O31" s="34">
        <f>IF(N30&lt;&gt;0,N31/N$12*100,0)</f>
        <v>0</v>
      </c>
      <c r="P31" s="35"/>
    </row>
    <row r="32" spans="1:16" ht="12.75">
      <c r="A32" s="11" t="s">
        <v>14</v>
      </c>
      <c r="B32" s="36"/>
      <c r="C32" s="36"/>
      <c r="D32" s="36"/>
      <c r="E32" s="36"/>
      <c r="F32" s="36"/>
      <c r="G32" s="36"/>
      <c r="H32" s="64">
        <f aca="true" t="shared" si="6" ref="H32:M32">SUM(H25:H31)</f>
        <v>20</v>
      </c>
      <c r="I32" s="64">
        <f t="shared" si="6"/>
        <v>20</v>
      </c>
      <c r="J32" s="64">
        <f t="shared" si="6"/>
        <v>20</v>
      </c>
      <c r="K32" s="64">
        <f t="shared" si="6"/>
        <v>20</v>
      </c>
      <c r="L32" s="64">
        <f t="shared" si="6"/>
        <v>20</v>
      </c>
      <c r="M32" s="64">
        <f t="shared" si="6"/>
        <v>20</v>
      </c>
      <c r="N32" s="65">
        <f t="shared" si="0"/>
        <v>120</v>
      </c>
      <c r="O32" s="34">
        <f>IF(N32&lt;&gt;0,N32/N$12*100,0)</f>
        <v>0.1568627450980392</v>
      </c>
      <c r="P32" s="38"/>
    </row>
    <row r="33" spans="1:16" ht="12.75">
      <c r="A33" s="11"/>
      <c r="B33" s="36"/>
      <c r="C33" s="36"/>
      <c r="D33" s="36"/>
      <c r="E33" s="36"/>
      <c r="F33" s="36"/>
      <c r="G33" s="36"/>
      <c r="H33" s="64"/>
      <c r="I33" s="64"/>
      <c r="J33" s="64"/>
      <c r="K33" s="64"/>
      <c r="L33" s="64"/>
      <c r="M33" s="64"/>
      <c r="N33" s="65"/>
      <c r="O33" s="34"/>
      <c r="P33" s="38"/>
    </row>
    <row r="34" spans="1:16" ht="12.75">
      <c r="A34" s="11" t="s">
        <v>15</v>
      </c>
      <c r="B34" s="36"/>
      <c r="C34" s="36"/>
      <c r="D34" s="36"/>
      <c r="E34" s="36"/>
      <c r="F34" s="36"/>
      <c r="G34" s="36"/>
      <c r="H34" s="64">
        <f aca="true" t="shared" si="7" ref="H34:M34">H13+H22+H32</f>
        <v>170</v>
      </c>
      <c r="I34" s="64">
        <f t="shared" si="7"/>
        <v>13820</v>
      </c>
      <c r="J34" s="64">
        <f t="shared" si="7"/>
        <v>15220</v>
      </c>
      <c r="K34" s="64">
        <f t="shared" si="7"/>
        <v>13980</v>
      </c>
      <c r="L34" s="64">
        <f t="shared" si="7"/>
        <v>16970</v>
      </c>
      <c r="M34" s="64">
        <f t="shared" si="7"/>
        <v>19970</v>
      </c>
      <c r="N34" s="65">
        <f t="shared" si="0"/>
        <v>80130</v>
      </c>
      <c r="O34" s="34">
        <f>IF(N34&lt;&gt;0,N34/N$12*100,0)</f>
        <v>104.74509803921568</v>
      </c>
      <c r="P34" s="38"/>
    </row>
    <row r="35" spans="1:16" ht="12.75">
      <c r="A35" s="11"/>
      <c r="B35" s="36"/>
      <c r="C35" s="36"/>
      <c r="D35" s="36"/>
      <c r="E35" s="36"/>
      <c r="F35" s="36"/>
      <c r="G35" s="36"/>
      <c r="H35" s="64"/>
      <c r="I35" s="64"/>
      <c r="J35" s="64"/>
      <c r="K35" s="64"/>
      <c r="L35" s="64"/>
      <c r="M35" s="64"/>
      <c r="N35" s="65"/>
      <c r="O35" s="34"/>
      <c r="P35" s="38"/>
    </row>
    <row r="36" spans="1:16" ht="12.75">
      <c r="A36" s="11" t="s">
        <v>16</v>
      </c>
      <c r="B36" s="36"/>
      <c r="C36" s="36"/>
      <c r="D36" s="36"/>
      <c r="E36" s="36"/>
      <c r="F36" s="36"/>
      <c r="G36" s="36"/>
      <c r="H36" s="64">
        <f aca="true" t="shared" si="8" ref="H36:M36">SUM(H24-H32)</f>
        <v>-170</v>
      </c>
      <c r="I36" s="64">
        <f t="shared" si="8"/>
        <v>-16820</v>
      </c>
      <c r="J36" s="64">
        <f t="shared" si="8"/>
        <v>-220</v>
      </c>
      <c r="K36" s="64">
        <f t="shared" si="8"/>
        <v>1020</v>
      </c>
      <c r="L36" s="64">
        <f t="shared" si="8"/>
        <v>-1970</v>
      </c>
      <c r="M36" s="64">
        <f t="shared" si="8"/>
        <v>-470</v>
      </c>
      <c r="N36" s="65">
        <f t="shared" si="0"/>
        <v>-18630</v>
      </c>
      <c r="O36" s="34">
        <f>IF(N36&lt;&gt;0,N36/N$12*100,0)</f>
        <v>-24.352941176470587</v>
      </c>
      <c r="P36" s="38"/>
    </row>
    <row r="37" spans="1:16" ht="12.75">
      <c r="A37" s="11"/>
      <c r="B37" s="36"/>
      <c r="C37" s="36"/>
      <c r="D37" s="36"/>
      <c r="E37" s="36"/>
      <c r="F37" s="36"/>
      <c r="G37" s="36"/>
      <c r="H37" s="64"/>
      <c r="I37" s="64"/>
      <c r="J37" s="64"/>
      <c r="K37" s="64"/>
      <c r="L37" s="64"/>
      <c r="M37" s="64"/>
      <c r="N37" s="65"/>
      <c r="O37" s="34">
        <f>IF(N37&lt;&gt;0,N37/N$12*100,0)</f>
        <v>0</v>
      </c>
      <c r="P37" s="38"/>
    </row>
    <row r="38" spans="1:16" ht="12.75">
      <c r="A38" s="12" t="s">
        <v>17</v>
      </c>
      <c r="B38" s="39"/>
      <c r="C38" s="39"/>
      <c r="D38" s="39"/>
      <c r="E38" s="39"/>
      <c r="F38" s="39"/>
      <c r="G38" s="39"/>
      <c r="H38" s="66"/>
      <c r="I38" s="66"/>
      <c r="J38" s="66"/>
      <c r="K38" s="66"/>
      <c r="L38" s="66"/>
      <c r="M38" s="73"/>
      <c r="N38" s="66"/>
      <c r="O38" s="34">
        <f>IF(N37&lt;&gt;0,N38/N$12*100,0)</f>
        <v>0</v>
      </c>
      <c r="P38" s="40"/>
    </row>
    <row r="39" spans="1:16" ht="12.75">
      <c r="A39" s="13" t="s">
        <v>18</v>
      </c>
      <c r="B39" s="33"/>
      <c r="C39" s="33"/>
      <c r="D39" s="33"/>
      <c r="E39" s="33"/>
      <c r="F39" s="33"/>
      <c r="G39" s="33"/>
      <c r="H39" s="62">
        <f aca="true" t="shared" si="9" ref="H39:M39">H27</f>
        <v>20</v>
      </c>
      <c r="I39" s="62">
        <f t="shared" si="9"/>
        <v>20</v>
      </c>
      <c r="J39" s="62">
        <f t="shared" si="9"/>
        <v>20</v>
      </c>
      <c r="K39" s="62">
        <f t="shared" si="9"/>
        <v>20</v>
      </c>
      <c r="L39" s="62">
        <f t="shared" si="9"/>
        <v>20</v>
      </c>
      <c r="M39" s="72">
        <f t="shared" si="9"/>
        <v>20</v>
      </c>
      <c r="N39" s="62">
        <f t="shared" si="0"/>
        <v>120</v>
      </c>
      <c r="O39" s="34">
        <f>IF(N39&lt;&gt;0,N39/N$12*100,0)</f>
        <v>0.1568627450980392</v>
      </c>
      <c r="P39" s="35"/>
    </row>
    <row r="40" spans="1:16" ht="12.75">
      <c r="A40" s="13" t="s">
        <v>49</v>
      </c>
      <c r="B40" s="33"/>
      <c r="C40" s="33"/>
      <c r="D40" s="33"/>
      <c r="E40" s="33"/>
      <c r="F40" s="33"/>
      <c r="G40" s="33"/>
      <c r="H40" s="62">
        <v>15000</v>
      </c>
      <c r="I40" s="62">
        <v>0</v>
      </c>
      <c r="J40" s="62">
        <v>0</v>
      </c>
      <c r="K40" s="62">
        <v>0</v>
      </c>
      <c r="L40" s="62">
        <v>0</v>
      </c>
      <c r="M40" s="72">
        <v>0</v>
      </c>
      <c r="N40" s="62">
        <f t="shared" si="0"/>
        <v>15000</v>
      </c>
      <c r="O40" s="34"/>
      <c r="P40" s="35"/>
    </row>
    <row r="41" spans="1:16" ht="12.75">
      <c r="A41" s="13" t="s">
        <v>52</v>
      </c>
      <c r="B41" s="33"/>
      <c r="C41" s="33"/>
      <c r="D41" s="33"/>
      <c r="E41" s="33"/>
      <c r="F41" s="33"/>
      <c r="G41" s="33"/>
      <c r="H41" s="62">
        <v>5000</v>
      </c>
      <c r="I41" s="62">
        <v>0</v>
      </c>
      <c r="J41" s="62">
        <v>0</v>
      </c>
      <c r="K41" s="62">
        <v>0</v>
      </c>
      <c r="L41" s="62">
        <v>0</v>
      </c>
      <c r="M41" s="72">
        <v>0</v>
      </c>
      <c r="N41" s="62">
        <f t="shared" si="0"/>
        <v>5000</v>
      </c>
      <c r="O41" s="34"/>
      <c r="P41" s="35"/>
    </row>
    <row r="42" spans="1:16" ht="12.75">
      <c r="A42" s="13" t="s">
        <v>48</v>
      </c>
      <c r="B42" s="33"/>
      <c r="C42" s="33"/>
      <c r="D42" s="33"/>
      <c r="E42" s="33"/>
      <c r="F42" s="33"/>
      <c r="G42" s="33"/>
      <c r="H42" s="62">
        <v>150</v>
      </c>
      <c r="I42" s="62">
        <v>0</v>
      </c>
      <c r="J42" s="62">
        <v>0</v>
      </c>
      <c r="K42" s="62">
        <v>0</v>
      </c>
      <c r="L42" s="62">
        <v>0</v>
      </c>
      <c r="M42" s="72">
        <v>0</v>
      </c>
      <c r="N42" s="62">
        <f t="shared" si="0"/>
        <v>150</v>
      </c>
      <c r="O42" s="34"/>
      <c r="P42" s="35"/>
    </row>
    <row r="43" spans="1:16" ht="12.75">
      <c r="A43" s="13" t="s">
        <v>35</v>
      </c>
      <c r="B43" s="33"/>
      <c r="C43" s="33"/>
      <c r="D43" s="33"/>
      <c r="E43" s="33"/>
      <c r="F43" s="33"/>
      <c r="G43" s="33"/>
      <c r="H43" s="62">
        <v>1200</v>
      </c>
      <c r="I43" s="62">
        <v>0</v>
      </c>
      <c r="J43" s="62">
        <v>0</v>
      </c>
      <c r="K43" s="62">
        <v>0</v>
      </c>
      <c r="L43" s="62">
        <v>0</v>
      </c>
      <c r="M43" s="72">
        <v>0</v>
      </c>
      <c r="N43" s="62">
        <f t="shared" si="0"/>
        <v>1200</v>
      </c>
      <c r="O43" s="34">
        <f aca="true" t="shared" si="10" ref="O43:O48">IF(N43&lt;&gt;0,N43/N$12*100,0)</f>
        <v>1.5686274509803921</v>
      </c>
      <c r="P43" s="35"/>
    </row>
    <row r="44" spans="1:16" ht="12.75">
      <c r="A44" s="13" t="s">
        <v>36</v>
      </c>
      <c r="B44" s="33"/>
      <c r="C44" s="33"/>
      <c r="D44" s="33"/>
      <c r="E44" s="33"/>
      <c r="F44" s="33"/>
      <c r="G44" s="33"/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72">
        <v>0</v>
      </c>
      <c r="N44" s="62">
        <f t="shared" si="0"/>
        <v>0</v>
      </c>
      <c r="O44" s="34">
        <f t="shared" si="10"/>
        <v>0</v>
      </c>
      <c r="P44" s="35"/>
    </row>
    <row r="45" spans="1:16" ht="12.75">
      <c r="A45" s="13" t="s">
        <v>37</v>
      </c>
      <c r="B45" s="33"/>
      <c r="C45" s="33"/>
      <c r="D45" s="33"/>
      <c r="E45" s="33"/>
      <c r="F45" s="33"/>
      <c r="G45" s="33"/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72">
        <v>0</v>
      </c>
      <c r="N45" s="62">
        <f t="shared" si="0"/>
        <v>0</v>
      </c>
      <c r="O45" s="34">
        <f t="shared" si="10"/>
        <v>0</v>
      </c>
      <c r="P45" s="35"/>
    </row>
    <row r="46" spans="1:16" ht="12.75">
      <c r="A46" s="13" t="s">
        <v>51</v>
      </c>
      <c r="B46" s="33"/>
      <c r="C46" s="33"/>
      <c r="D46" s="33"/>
      <c r="E46" s="33"/>
      <c r="F46" s="33"/>
      <c r="G46" s="33"/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72">
        <v>0</v>
      </c>
      <c r="N46" s="62">
        <f t="shared" si="0"/>
        <v>0</v>
      </c>
      <c r="O46" s="34">
        <f t="shared" si="10"/>
        <v>0</v>
      </c>
      <c r="P46" s="35"/>
    </row>
    <row r="47" spans="1:16" ht="12.75">
      <c r="A47" s="13" t="s">
        <v>50</v>
      </c>
      <c r="B47" s="33"/>
      <c r="C47" s="33"/>
      <c r="D47" s="33"/>
      <c r="E47" s="33"/>
      <c r="F47" s="33"/>
      <c r="G47" s="33"/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72">
        <v>0</v>
      </c>
      <c r="N47" s="62">
        <f>SUM(B47:M47)</f>
        <v>0</v>
      </c>
      <c r="O47" s="34">
        <f t="shared" si="10"/>
        <v>0</v>
      </c>
      <c r="P47" s="35"/>
    </row>
    <row r="48" spans="1:16" ht="12.75">
      <c r="A48" s="13" t="s">
        <v>62</v>
      </c>
      <c r="B48" s="33"/>
      <c r="C48" s="33"/>
      <c r="D48" s="33"/>
      <c r="E48" s="33"/>
      <c r="F48" s="33"/>
      <c r="G48" s="33"/>
      <c r="H48" s="103" t="s">
        <v>55</v>
      </c>
      <c r="I48" s="104"/>
      <c r="J48" s="104"/>
      <c r="K48" s="104"/>
      <c r="L48" s="104"/>
      <c r="M48" s="104"/>
      <c r="N48" s="75">
        <v>0</v>
      </c>
      <c r="O48" s="34">
        <f t="shared" si="10"/>
        <v>0</v>
      </c>
      <c r="P48" s="35"/>
    </row>
    <row r="49" spans="1:16" ht="13.5" thickBot="1">
      <c r="A49" s="14" t="s">
        <v>53</v>
      </c>
      <c r="B49" s="41"/>
      <c r="C49" s="41"/>
      <c r="D49" s="41"/>
      <c r="E49" s="41"/>
      <c r="F49" s="41"/>
      <c r="G49" s="41"/>
      <c r="H49" s="67">
        <f aca="true" t="shared" si="11" ref="H49:N49">SUM(H36:H42)-SUM(H43:H48)</f>
        <v>18800</v>
      </c>
      <c r="I49" s="67">
        <f t="shared" si="11"/>
        <v>-16800</v>
      </c>
      <c r="J49" s="67">
        <f t="shared" si="11"/>
        <v>-200</v>
      </c>
      <c r="K49" s="67">
        <f t="shared" si="11"/>
        <v>1040</v>
      </c>
      <c r="L49" s="67">
        <f t="shared" si="11"/>
        <v>-1950</v>
      </c>
      <c r="M49" s="67">
        <f t="shared" si="11"/>
        <v>-450</v>
      </c>
      <c r="N49" s="67">
        <f t="shared" si="11"/>
        <v>440</v>
      </c>
      <c r="O49" s="41">
        <f>SUM(O36:O39)-SUM(O43:O48)</f>
        <v>-25.764705882352942</v>
      </c>
      <c r="P49" s="42"/>
    </row>
    <row r="50" spans="1:14" ht="12.75">
      <c r="A50" s="71" t="s">
        <v>54</v>
      </c>
      <c r="H50" s="74">
        <f>H49</f>
        <v>18800</v>
      </c>
      <c r="I50" s="74">
        <f>H50+I49</f>
        <v>2000</v>
      </c>
      <c r="J50" s="74">
        <f>I50+J49</f>
        <v>1800</v>
      </c>
      <c r="K50" s="74">
        <f>J50+K49</f>
        <v>2840</v>
      </c>
      <c r="L50" s="74">
        <f>K50+L49</f>
        <v>890</v>
      </c>
      <c r="M50" s="74">
        <f>L50+M49</f>
        <v>440</v>
      </c>
      <c r="N50" s="74">
        <f>M50</f>
        <v>440</v>
      </c>
    </row>
  </sheetData>
  <mergeCells count="3">
    <mergeCell ref="A4:P5"/>
    <mergeCell ref="H48:M48"/>
    <mergeCell ref="A1:D2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1"/>
  <headerFooter alignWithMargins="0">
    <oddFooter>&amp;L(C) Deubner Verlag Köln
Steuerberater-BWL-Assistent
November 2009&amp;Cüberreicht von 
Ihrem Steuerberater&amp;RBusinessplan Kleingründung
Seite &amp;P von &amp;N</oddFooter>
  </headerFooter>
  <ignoredErrors>
    <ignoredError sqref="N12 N24 O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33.00390625" style="0" bestFit="1" customWidth="1"/>
    <col min="15" max="15" width="11.8515625" style="29" bestFit="1" customWidth="1"/>
    <col min="16" max="16" width="15.140625" style="0" customWidth="1"/>
  </cols>
  <sheetData>
    <row r="1" spans="1:16" ht="21" customHeight="1">
      <c r="A1" s="93" t="s">
        <v>66</v>
      </c>
      <c r="B1" s="94"/>
      <c r="C1" s="94"/>
      <c r="D1" s="94"/>
      <c r="E1" s="76"/>
      <c r="F1" s="76"/>
      <c r="G1" s="76"/>
      <c r="H1" s="76"/>
      <c r="I1" s="77"/>
      <c r="J1" s="77"/>
      <c r="K1" s="77"/>
      <c r="L1" s="77"/>
      <c r="M1" s="77"/>
      <c r="N1" s="77"/>
      <c r="O1" s="78"/>
      <c r="P1" s="79"/>
    </row>
    <row r="2" spans="1:16" ht="13.5" customHeight="1">
      <c r="A2" s="95"/>
      <c r="B2" s="96"/>
      <c r="C2" s="96"/>
      <c r="D2" s="96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2"/>
    </row>
    <row r="4" spans="1:16" ht="14.25" customHeight="1">
      <c r="A4" s="100" t="s">
        <v>64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8.7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6"/>
      <c r="P6" s="17"/>
    </row>
    <row r="7" spans="1:16" ht="12.75">
      <c r="A7" s="69"/>
      <c r="B7" s="4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  <c r="N7" s="4" t="s">
        <v>31</v>
      </c>
      <c r="O7" s="27" t="s">
        <v>1</v>
      </c>
      <c r="P7" s="6" t="s">
        <v>32</v>
      </c>
    </row>
    <row r="8" spans="1:16" ht="13.5" thickBot="1">
      <c r="A8" s="70"/>
      <c r="B8" s="68" t="s">
        <v>38</v>
      </c>
      <c r="C8" s="7" t="s">
        <v>38</v>
      </c>
      <c r="D8" s="7" t="s">
        <v>38</v>
      </c>
      <c r="E8" s="7" t="s">
        <v>38</v>
      </c>
      <c r="F8" s="7" t="s">
        <v>38</v>
      </c>
      <c r="G8" s="7" t="s">
        <v>38</v>
      </c>
      <c r="H8" s="7" t="s">
        <v>38</v>
      </c>
      <c r="I8" s="7" t="s">
        <v>38</v>
      </c>
      <c r="J8" s="7" t="s">
        <v>38</v>
      </c>
      <c r="K8" s="7" t="s">
        <v>38</v>
      </c>
      <c r="L8" s="7" t="s">
        <v>38</v>
      </c>
      <c r="M8" s="7" t="s">
        <v>38</v>
      </c>
      <c r="N8" s="7" t="s">
        <v>38</v>
      </c>
      <c r="O8" s="28"/>
      <c r="P8" s="8" t="s">
        <v>1</v>
      </c>
    </row>
    <row r="9" spans="1:16" ht="12.75">
      <c r="A9" s="9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31"/>
      <c r="P9" s="32"/>
    </row>
    <row r="10" spans="1:16" ht="12.75">
      <c r="A10" s="10" t="s">
        <v>42</v>
      </c>
      <c r="B10" s="62">
        <f>('Ertragsvorschau Monat Jahr 1'!M13)/2*3</f>
        <v>27000</v>
      </c>
      <c r="C10" s="62">
        <f aca="true" t="shared" si="0" ref="C10:M10">B13/2*3</f>
        <v>30000</v>
      </c>
      <c r="D10" s="62">
        <f t="shared" si="0"/>
        <v>33000</v>
      </c>
      <c r="E10" s="62">
        <f t="shared" si="0"/>
        <v>39000</v>
      </c>
      <c r="F10" s="62">
        <f t="shared" si="0"/>
        <v>45000</v>
      </c>
      <c r="G10" s="62">
        <f t="shared" si="0"/>
        <v>52500</v>
      </c>
      <c r="H10" s="62">
        <f t="shared" si="0"/>
        <v>60000</v>
      </c>
      <c r="I10" s="62">
        <f t="shared" si="0"/>
        <v>75000</v>
      </c>
      <c r="J10" s="62">
        <f t="shared" si="0"/>
        <v>90000</v>
      </c>
      <c r="K10" s="62">
        <f t="shared" si="0"/>
        <v>105000</v>
      </c>
      <c r="L10" s="62">
        <f t="shared" si="0"/>
        <v>120000</v>
      </c>
      <c r="M10" s="62">
        <f t="shared" si="0"/>
        <v>135000</v>
      </c>
      <c r="N10" s="63">
        <f>SUM(B10:M10)</f>
        <v>811500</v>
      </c>
      <c r="O10" s="34">
        <f>IF(N10&lt;&gt;0,N10/N$12*100,0)</f>
        <v>100</v>
      </c>
      <c r="P10" s="35"/>
    </row>
    <row r="11" spans="1:16" ht="12.75">
      <c r="A11" s="10" t="s">
        <v>43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3">
        <f>SUM(B11:M11)</f>
        <v>0</v>
      </c>
      <c r="O11" s="34">
        <f>IF(N11&lt;&gt;0,N11/N$12*100,0)</f>
        <v>0</v>
      </c>
      <c r="P11" s="35"/>
    </row>
    <row r="12" spans="1:16" ht="12.75">
      <c r="A12" s="11" t="s">
        <v>44</v>
      </c>
      <c r="B12" s="64">
        <f>B10-B11</f>
        <v>27000</v>
      </c>
      <c r="C12" s="64">
        <f>C10-C11</f>
        <v>30000</v>
      </c>
      <c r="D12" s="64">
        <f>D10-D11</f>
        <v>33000</v>
      </c>
      <c r="E12" s="64">
        <f aca="true" t="shared" si="1" ref="E12:N12">E10-E11</f>
        <v>39000</v>
      </c>
      <c r="F12" s="64">
        <f t="shared" si="1"/>
        <v>45000</v>
      </c>
      <c r="G12" s="64">
        <f t="shared" si="1"/>
        <v>52500</v>
      </c>
      <c r="H12" s="64">
        <f t="shared" si="1"/>
        <v>60000</v>
      </c>
      <c r="I12" s="64">
        <f t="shared" si="1"/>
        <v>75000</v>
      </c>
      <c r="J12" s="64">
        <f t="shared" si="1"/>
        <v>90000</v>
      </c>
      <c r="K12" s="64">
        <f t="shared" si="1"/>
        <v>105000</v>
      </c>
      <c r="L12" s="64">
        <f t="shared" si="1"/>
        <v>120000</v>
      </c>
      <c r="M12" s="64">
        <f t="shared" si="1"/>
        <v>135000</v>
      </c>
      <c r="N12" s="64">
        <f t="shared" si="1"/>
        <v>811500</v>
      </c>
      <c r="O12" s="34">
        <v>100</v>
      </c>
      <c r="P12" s="37">
        <v>100</v>
      </c>
    </row>
    <row r="13" spans="1:16" ht="12.75">
      <c r="A13" s="11" t="s">
        <v>4</v>
      </c>
      <c r="B13" s="64">
        <v>20000</v>
      </c>
      <c r="C13" s="64">
        <v>22000</v>
      </c>
      <c r="D13" s="64">
        <v>26000</v>
      </c>
      <c r="E13" s="64">
        <v>30000</v>
      </c>
      <c r="F13" s="64">
        <v>35000</v>
      </c>
      <c r="G13" s="64">
        <v>40000</v>
      </c>
      <c r="H13" s="64">
        <v>50000</v>
      </c>
      <c r="I13" s="64">
        <v>60000</v>
      </c>
      <c r="J13" s="64">
        <v>70000</v>
      </c>
      <c r="K13" s="64">
        <v>80000</v>
      </c>
      <c r="L13" s="64">
        <v>90000</v>
      </c>
      <c r="M13" s="64">
        <v>90000</v>
      </c>
      <c r="N13" s="65">
        <f aca="true" t="shared" si="2" ref="N13:N23">SUM(B13:M13)</f>
        <v>613000</v>
      </c>
      <c r="O13" s="34">
        <f aca="true" t="shared" si="3" ref="O13:O23">IF(N13&lt;&gt;0,N13/N$12*100,0)</f>
        <v>75.53912507701787</v>
      </c>
      <c r="P13" s="38"/>
    </row>
    <row r="14" spans="1:16" ht="12.75">
      <c r="A14" s="11" t="s">
        <v>5</v>
      </c>
      <c r="B14" s="64">
        <f>SUM(B12-B13)</f>
        <v>7000</v>
      </c>
      <c r="C14" s="64">
        <f>SUM(C12-C13)</f>
        <v>8000</v>
      </c>
      <c r="D14" s="64">
        <f>SUM(D12-D13)</f>
        <v>7000</v>
      </c>
      <c r="E14" s="64">
        <f aca="true" t="shared" si="4" ref="E14:M14">SUM(E12-E13)</f>
        <v>9000</v>
      </c>
      <c r="F14" s="64">
        <f t="shared" si="4"/>
        <v>10000</v>
      </c>
      <c r="G14" s="64">
        <f t="shared" si="4"/>
        <v>12500</v>
      </c>
      <c r="H14" s="64">
        <f t="shared" si="4"/>
        <v>10000</v>
      </c>
      <c r="I14" s="64">
        <f t="shared" si="4"/>
        <v>15000</v>
      </c>
      <c r="J14" s="64">
        <f t="shared" si="4"/>
        <v>20000</v>
      </c>
      <c r="K14" s="64">
        <f t="shared" si="4"/>
        <v>25000</v>
      </c>
      <c r="L14" s="64">
        <f t="shared" si="4"/>
        <v>30000</v>
      </c>
      <c r="M14" s="64">
        <f t="shared" si="4"/>
        <v>45000</v>
      </c>
      <c r="N14" s="65">
        <f t="shared" si="2"/>
        <v>198500</v>
      </c>
      <c r="O14" s="34">
        <f t="shared" si="3"/>
        <v>24.460874922982132</v>
      </c>
      <c r="P14" s="38"/>
    </row>
    <row r="15" spans="1:16" ht="12.75">
      <c r="A15" s="10" t="s">
        <v>33</v>
      </c>
      <c r="B15" s="62">
        <v>1100</v>
      </c>
      <c r="C15" s="62">
        <v>1100</v>
      </c>
      <c r="D15" s="62">
        <v>1100</v>
      </c>
      <c r="E15" s="62">
        <v>1100</v>
      </c>
      <c r="F15" s="62">
        <v>1100</v>
      </c>
      <c r="G15" s="62">
        <v>1100</v>
      </c>
      <c r="H15" s="62">
        <v>1100</v>
      </c>
      <c r="I15" s="62">
        <v>1100</v>
      </c>
      <c r="J15" s="62">
        <v>1100</v>
      </c>
      <c r="K15" s="62">
        <v>1100</v>
      </c>
      <c r="L15" s="62">
        <v>1100</v>
      </c>
      <c r="M15" s="62">
        <v>1100</v>
      </c>
      <c r="N15" s="63">
        <f t="shared" si="2"/>
        <v>13200</v>
      </c>
      <c r="O15" s="34">
        <f t="shared" si="3"/>
        <v>1.6266173752310535</v>
      </c>
      <c r="P15" s="35"/>
    </row>
    <row r="16" spans="1:16" ht="12.75">
      <c r="A16" s="10" t="s">
        <v>39</v>
      </c>
      <c r="B16" s="62">
        <v>50</v>
      </c>
      <c r="C16" s="62">
        <v>50</v>
      </c>
      <c r="D16" s="62">
        <v>50</v>
      </c>
      <c r="E16" s="62">
        <v>50</v>
      </c>
      <c r="F16" s="62">
        <v>50</v>
      </c>
      <c r="G16" s="62">
        <v>100</v>
      </c>
      <c r="H16" s="62">
        <v>50</v>
      </c>
      <c r="I16" s="62">
        <v>50</v>
      </c>
      <c r="J16" s="62">
        <v>50</v>
      </c>
      <c r="K16" s="62">
        <v>50</v>
      </c>
      <c r="L16" s="62">
        <v>50</v>
      </c>
      <c r="M16" s="62">
        <v>50</v>
      </c>
      <c r="N16" s="63">
        <f t="shared" si="2"/>
        <v>650</v>
      </c>
      <c r="O16" s="34">
        <f t="shared" si="3"/>
        <v>0.08009858287122613</v>
      </c>
      <c r="P16" s="35"/>
    </row>
    <row r="17" spans="1:16" ht="12.75">
      <c r="A17" s="10" t="s">
        <v>47</v>
      </c>
      <c r="B17" s="62">
        <v>600</v>
      </c>
      <c r="C17" s="62">
        <v>600</v>
      </c>
      <c r="D17" s="62">
        <v>600</v>
      </c>
      <c r="E17" s="62">
        <v>600</v>
      </c>
      <c r="F17" s="62">
        <v>600</v>
      </c>
      <c r="G17" s="62">
        <v>600</v>
      </c>
      <c r="H17" s="62">
        <v>600</v>
      </c>
      <c r="I17" s="62">
        <v>600</v>
      </c>
      <c r="J17" s="62">
        <v>600</v>
      </c>
      <c r="K17" s="62">
        <v>600</v>
      </c>
      <c r="L17" s="62">
        <v>600</v>
      </c>
      <c r="M17" s="62">
        <v>600</v>
      </c>
      <c r="N17" s="63">
        <f t="shared" si="2"/>
        <v>7200</v>
      </c>
      <c r="O17" s="34">
        <f t="shared" si="3"/>
        <v>0.88724584103512</v>
      </c>
      <c r="P17" s="35"/>
    </row>
    <row r="18" spans="1:16" ht="12.75">
      <c r="A18" s="10" t="s">
        <v>56</v>
      </c>
      <c r="B18" s="62">
        <v>50</v>
      </c>
      <c r="C18" s="62">
        <v>50</v>
      </c>
      <c r="D18" s="62">
        <v>50</v>
      </c>
      <c r="E18" s="62">
        <v>50</v>
      </c>
      <c r="F18" s="62">
        <v>50</v>
      </c>
      <c r="G18" s="62">
        <v>50</v>
      </c>
      <c r="H18" s="62">
        <v>50</v>
      </c>
      <c r="I18" s="62">
        <v>50</v>
      </c>
      <c r="J18" s="62">
        <v>50</v>
      </c>
      <c r="K18" s="62">
        <v>50</v>
      </c>
      <c r="L18" s="62">
        <v>50</v>
      </c>
      <c r="M18" s="62">
        <v>50</v>
      </c>
      <c r="N18" s="63">
        <f t="shared" si="2"/>
        <v>600</v>
      </c>
      <c r="O18" s="34">
        <f t="shared" si="3"/>
        <v>0.07393715341959334</v>
      </c>
      <c r="P18" s="35"/>
    </row>
    <row r="19" spans="1:16" ht="12.75">
      <c r="A19" s="10" t="s">
        <v>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150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3">
        <f t="shared" si="2"/>
        <v>150</v>
      </c>
      <c r="O19" s="34">
        <f t="shared" si="3"/>
        <v>0.018484288354898334</v>
      </c>
      <c r="P19" s="35"/>
    </row>
    <row r="20" spans="1:16" ht="12.75">
      <c r="A20" s="10" t="s">
        <v>40</v>
      </c>
      <c r="B20" s="62">
        <v>150</v>
      </c>
      <c r="C20" s="62">
        <v>150</v>
      </c>
      <c r="D20" s="62">
        <v>150</v>
      </c>
      <c r="E20" s="62">
        <v>150</v>
      </c>
      <c r="F20" s="62">
        <v>150</v>
      </c>
      <c r="G20" s="62">
        <v>150</v>
      </c>
      <c r="H20" s="62">
        <v>150</v>
      </c>
      <c r="I20" s="62">
        <v>150</v>
      </c>
      <c r="J20" s="62">
        <v>150</v>
      </c>
      <c r="K20" s="62">
        <v>150</v>
      </c>
      <c r="L20" s="62">
        <v>150</v>
      </c>
      <c r="M20" s="62">
        <v>150</v>
      </c>
      <c r="N20" s="63">
        <f t="shared" si="2"/>
        <v>1800</v>
      </c>
      <c r="O20" s="34">
        <f t="shared" si="3"/>
        <v>0.22181146025878</v>
      </c>
      <c r="P20" s="35"/>
    </row>
    <row r="21" spans="1:16" ht="12.75">
      <c r="A21" s="10" t="s">
        <v>41</v>
      </c>
      <c r="B21" s="62">
        <v>50</v>
      </c>
      <c r="C21" s="62">
        <v>50</v>
      </c>
      <c r="D21" s="62">
        <v>50</v>
      </c>
      <c r="E21" s="62">
        <v>50</v>
      </c>
      <c r="F21" s="62">
        <v>50</v>
      </c>
      <c r="G21" s="62">
        <v>50</v>
      </c>
      <c r="H21" s="62">
        <v>50</v>
      </c>
      <c r="I21" s="62">
        <v>50</v>
      </c>
      <c r="J21" s="62">
        <v>50</v>
      </c>
      <c r="K21" s="62">
        <v>50</v>
      </c>
      <c r="L21" s="62">
        <v>50</v>
      </c>
      <c r="M21" s="62">
        <v>50</v>
      </c>
      <c r="N21" s="63">
        <f t="shared" si="2"/>
        <v>600</v>
      </c>
      <c r="O21" s="34">
        <f t="shared" si="3"/>
        <v>0.07393715341959334</v>
      </c>
      <c r="P21" s="35"/>
    </row>
    <row r="22" spans="1:16" ht="12.75">
      <c r="A22" s="11" t="s">
        <v>7</v>
      </c>
      <c r="B22" s="64">
        <f>SUM(B15:B21)</f>
        <v>2000</v>
      </c>
      <c r="C22" s="64">
        <f>SUM(C15:C21)</f>
        <v>2000</v>
      </c>
      <c r="D22" s="64">
        <f>SUM(D15:D21)</f>
        <v>2000</v>
      </c>
      <c r="E22" s="64">
        <f aca="true" t="shared" si="5" ref="E22:M22">SUM(E15:E21)</f>
        <v>2000</v>
      </c>
      <c r="F22" s="64">
        <f t="shared" si="5"/>
        <v>2000</v>
      </c>
      <c r="G22" s="64">
        <f t="shared" si="5"/>
        <v>2200</v>
      </c>
      <c r="H22" s="64">
        <f t="shared" si="5"/>
        <v>2000</v>
      </c>
      <c r="I22" s="64">
        <f t="shared" si="5"/>
        <v>2000</v>
      </c>
      <c r="J22" s="64">
        <f t="shared" si="5"/>
        <v>2000</v>
      </c>
      <c r="K22" s="64">
        <f t="shared" si="5"/>
        <v>2000</v>
      </c>
      <c r="L22" s="64">
        <f t="shared" si="5"/>
        <v>2000</v>
      </c>
      <c r="M22" s="64">
        <f t="shared" si="5"/>
        <v>2000</v>
      </c>
      <c r="N22" s="65">
        <f t="shared" si="2"/>
        <v>24200</v>
      </c>
      <c r="O22" s="34">
        <f t="shared" si="3"/>
        <v>2.982131854590265</v>
      </c>
      <c r="P22" s="38"/>
    </row>
    <row r="23" spans="1:16" ht="12.75">
      <c r="A23" s="11" t="s">
        <v>46</v>
      </c>
      <c r="B23" s="64">
        <v>3000</v>
      </c>
      <c r="C23" s="64">
        <v>3000</v>
      </c>
      <c r="D23" s="64">
        <v>3000</v>
      </c>
      <c r="E23" s="64">
        <v>3000</v>
      </c>
      <c r="F23" s="64">
        <v>3000</v>
      </c>
      <c r="G23" s="64">
        <v>3000</v>
      </c>
      <c r="H23" s="64">
        <v>6000</v>
      </c>
      <c r="I23" s="64">
        <v>6000</v>
      </c>
      <c r="J23" s="64">
        <v>6000</v>
      </c>
      <c r="K23" s="64">
        <v>6000</v>
      </c>
      <c r="L23" s="64">
        <v>9000</v>
      </c>
      <c r="M23" s="64">
        <v>9000</v>
      </c>
      <c r="N23" s="65">
        <f t="shared" si="2"/>
        <v>60000</v>
      </c>
      <c r="O23" s="34">
        <f t="shared" si="3"/>
        <v>7.393715341959335</v>
      </c>
      <c r="P23" s="38"/>
    </row>
    <row r="24" spans="1:16" ht="12.75">
      <c r="A24" s="11" t="s">
        <v>8</v>
      </c>
      <c r="B24" s="64">
        <f aca="true" t="shared" si="6" ref="B24:M24">SUM(B14-B22-B23)</f>
        <v>2000</v>
      </c>
      <c r="C24" s="64">
        <f t="shared" si="6"/>
        <v>3000</v>
      </c>
      <c r="D24" s="64">
        <f t="shared" si="6"/>
        <v>2000</v>
      </c>
      <c r="E24" s="64">
        <f t="shared" si="6"/>
        <v>4000</v>
      </c>
      <c r="F24" s="64">
        <f t="shared" si="6"/>
        <v>5000</v>
      </c>
      <c r="G24" s="64">
        <f t="shared" si="6"/>
        <v>7300</v>
      </c>
      <c r="H24" s="64">
        <f t="shared" si="6"/>
        <v>2000</v>
      </c>
      <c r="I24" s="64">
        <f t="shared" si="6"/>
        <v>7000</v>
      </c>
      <c r="J24" s="64">
        <f t="shared" si="6"/>
        <v>12000</v>
      </c>
      <c r="K24" s="64">
        <f t="shared" si="6"/>
        <v>17000</v>
      </c>
      <c r="L24" s="64">
        <f t="shared" si="6"/>
        <v>19000</v>
      </c>
      <c r="M24" s="64">
        <f t="shared" si="6"/>
        <v>34000</v>
      </c>
      <c r="N24" s="65">
        <f aca="true" t="shared" si="7" ref="N24:N32">SUM(B24:M24)</f>
        <v>114300</v>
      </c>
      <c r="O24" s="34">
        <f>IF(N24&lt;&gt;0,N24/N$12*100,0)</f>
        <v>14.085027726432534</v>
      </c>
      <c r="P24" s="38"/>
    </row>
    <row r="25" spans="1:16" ht="12.75">
      <c r="A25" s="10" t="s">
        <v>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f t="shared" si="7"/>
        <v>0</v>
      </c>
      <c r="O25" s="34">
        <f>IF(N25&lt;&gt;0,N25/N$12*100,0)</f>
        <v>0</v>
      </c>
      <c r="P25" s="35"/>
    </row>
    <row r="26" spans="1:16" ht="12.75">
      <c r="A26" s="10" t="s">
        <v>10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3">
        <f t="shared" si="7"/>
        <v>0</v>
      </c>
      <c r="O26" s="34">
        <f>IF(N26&lt;&gt;0,N26/N$12*100,0)</f>
        <v>0</v>
      </c>
      <c r="P26" s="35"/>
    </row>
    <row r="27" spans="1:16" ht="12.75">
      <c r="A27" s="10" t="s">
        <v>11</v>
      </c>
      <c r="B27" s="62">
        <v>20</v>
      </c>
      <c r="C27" s="62">
        <v>20</v>
      </c>
      <c r="D27" s="62">
        <v>20</v>
      </c>
      <c r="E27" s="62">
        <v>20</v>
      </c>
      <c r="F27" s="62">
        <v>20</v>
      </c>
      <c r="G27" s="62">
        <v>20</v>
      </c>
      <c r="H27" s="62">
        <v>20</v>
      </c>
      <c r="I27" s="62">
        <v>20</v>
      </c>
      <c r="J27" s="62">
        <v>20</v>
      </c>
      <c r="K27" s="62">
        <v>20</v>
      </c>
      <c r="L27" s="62">
        <v>20</v>
      </c>
      <c r="M27" s="62">
        <v>20</v>
      </c>
      <c r="N27" s="63">
        <f t="shared" si="7"/>
        <v>240</v>
      </c>
      <c r="O27" s="34">
        <f>IF(N27&lt;&gt;0,N27/N$12*100,0)</f>
        <v>0.029574861367837338</v>
      </c>
      <c r="P27" s="35"/>
    </row>
    <row r="28" spans="1:16" ht="12.75">
      <c r="A28" s="10" t="s">
        <v>45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3">
        <f t="shared" si="7"/>
        <v>0</v>
      </c>
      <c r="O28" s="34">
        <f>IF(N27&lt;&gt;0,N28/N$12*100,0)</f>
        <v>0</v>
      </c>
      <c r="P28" s="35"/>
    </row>
    <row r="29" spans="1:16" ht="12.75">
      <c r="A29" s="10" t="s">
        <v>12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f t="shared" si="7"/>
        <v>0</v>
      </c>
      <c r="O29" s="34">
        <f>IF(N28&lt;&gt;0,N29/N$12*100,0)</f>
        <v>0</v>
      </c>
      <c r="P29" s="35"/>
    </row>
    <row r="30" spans="1:16" ht="12.75">
      <c r="A30" s="10" t="s">
        <v>34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 t="shared" si="7"/>
        <v>0</v>
      </c>
      <c r="O30" s="34">
        <f>IF(N29&lt;&gt;0,N30/N$12*100,0)</f>
        <v>0</v>
      </c>
      <c r="P30" s="35"/>
    </row>
    <row r="31" spans="1:16" ht="12.75">
      <c r="A31" s="10" t="s">
        <v>13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3">
        <f t="shared" si="7"/>
        <v>0</v>
      </c>
      <c r="O31" s="34">
        <f>IF(N30&lt;&gt;0,N31/N$12*100,0)</f>
        <v>0</v>
      </c>
      <c r="P31" s="35"/>
    </row>
    <row r="32" spans="1:16" ht="12.75">
      <c r="A32" s="11" t="s">
        <v>14</v>
      </c>
      <c r="B32" s="64">
        <f>SUM(B25:B31)</f>
        <v>20</v>
      </c>
      <c r="C32" s="64">
        <f>SUM(C25:C31)</f>
        <v>20</v>
      </c>
      <c r="D32" s="64">
        <f>SUM(D25:D31)</f>
        <v>20</v>
      </c>
      <c r="E32" s="64">
        <f aca="true" t="shared" si="8" ref="E32:M32">SUM(E25:E31)</f>
        <v>20</v>
      </c>
      <c r="F32" s="64">
        <f t="shared" si="8"/>
        <v>20</v>
      </c>
      <c r="G32" s="64">
        <f t="shared" si="8"/>
        <v>20</v>
      </c>
      <c r="H32" s="64">
        <f t="shared" si="8"/>
        <v>20</v>
      </c>
      <c r="I32" s="64">
        <f t="shared" si="8"/>
        <v>20</v>
      </c>
      <c r="J32" s="64">
        <f t="shared" si="8"/>
        <v>20</v>
      </c>
      <c r="K32" s="64">
        <f t="shared" si="8"/>
        <v>20</v>
      </c>
      <c r="L32" s="64">
        <f t="shared" si="8"/>
        <v>20</v>
      </c>
      <c r="M32" s="64">
        <f t="shared" si="8"/>
        <v>20</v>
      </c>
      <c r="N32" s="65">
        <f t="shared" si="7"/>
        <v>240</v>
      </c>
      <c r="O32" s="34">
        <f>IF(N32&lt;&gt;0,N32/N$12*100,0)</f>
        <v>0.029574861367837338</v>
      </c>
      <c r="P32" s="38"/>
    </row>
    <row r="33" spans="1:16" ht="12.75">
      <c r="A33" s="1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34"/>
      <c r="P33" s="38"/>
    </row>
    <row r="34" spans="1:16" ht="12.75">
      <c r="A34" s="11" t="s">
        <v>15</v>
      </c>
      <c r="B34" s="64">
        <f>B13+B22+B32</f>
        <v>22020</v>
      </c>
      <c r="C34" s="64">
        <f>C13+C22+C32</f>
        <v>24020</v>
      </c>
      <c r="D34" s="64">
        <f>D13+D22+D32</f>
        <v>28020</v>
      </c>
      <c r="E34" s="64">
        <f>E13+E22+E32</f>
        <v>32020</v>
      </c>
      <c r="F34" s="64">
        <f>F13+F22+F32</f>
        <v>37020</v>
      </c>
      <c r="G34" s="64">
        <f aca="true" t="shared" si="9" ref="G34:M34">G13+G22+G32</f>
        <v>42220</v>
      </c>
      <c r="H34" s="64">
        <f t="shared" si="9"/>
        <v>52020</v>
      </c>
      <c r="I34" s="64">
        <f t="shared" si="9"/>
        <v>62020</v>
      </c>
      <c r="J34" s="64">
        <f t="shared" si="9"/>
        <v>72020</v>
      </c>
      <c r="K34" s="64">
        <f t="shared" si="9"/>
        <v>82020</v>
      </c>
      <c r="L34" s="64">
        <f t="shared" si="9"/>
        <v>92020</v>
      </c>
      <c r="M34" s="64">
        <f t="shared" si="9"/>
        <v>92020</v>
      </c>
      <c r="N34" s="65">
        <f>SUM(B34:M34)</f>
        <v>637440</v>
      </c>
      <c r="O34" s="34">
        <f>IF(N34&lt;&gt;0,N34/N$12*100,0)</f>
        <v>78.55083179297597</v>
      </c>
      <c r="P34" s="38"/>
    </row>
    <row r="35" spans="1:16" ht="12.75">
      <c r="A35" s="11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34"/>
      <c r="P35" s="38"/>
    </row>
    <row r="36" spans="1:16" ht="12.75">
      <c r="A36" s="11" t="s">
        <v>16</v>
      </c>
      <c r="B36" s="64">
        <f>SUM(B24-B32)</f>
        <v>1980</v>
      </c>
      <c r="C36" s="64">
        <f>SUM(C24-C32)</f>
        <v>2980</v>
      </c>
      <c r="D36" s="64">
        <f>SUM(D24-D32)</f>
        <v>1980</v>
      </c>
      <c r="E36" s="64">
        <f>SUM(E24-E32)</f>
        <v>3980</v>
      </c>
      <c r="F36" s="64">
        <f>SUM(F24-F32)</f>
        <v>4980</v>
      </c>
      <c r="G36" s="64">
        <f aca="true" t="shared" si="10" ref="G36:M36">SUM(G24-G32)</f>
        <v>7280</v>
      </c>
      <c r="H36" s="64">
        <f t="shared" si="10"/>
        <v>1980</v>
      </c>
      <c r="I36" s="64">
        <f t="shared" si="10"/>
        <v>6980</v>
      </c>
      <c r="J36" s="64">
        <f t="shared" si="10"/>
        <v>11980</v>
      </c>
      <c r="K36" s="64">
        <f t="shared" si="10"/>
        <v>16980</v>
      </c>
      <c r="L36" s="64">
        <f t="shared" si="10"/>
        <v>18980</v>
      </c>
      <c r="M36" s="64">
        <f t="shared" si="10"/>
        <v>33980</v>
      </c>
      <c r="N36" s="65">
        <f>SUM(B36:M36)</f>
        <v>114060</v>
      </c>
      <c r="O36" s="34">
        <f>IF(N36&lt;&gt;0,N36/N$12*100,0)</f>
        <v>14.055452865064694</v>
      </c>
      <c r="P36" s="38"/>
    </row>
    <row r="37" spans="1:16" ht="12.75">
      <c r="A37" s="11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34">
        <f>IF(N37&lt;&gt;0,N37/N$12*100,0)</f>
        <v>0</v>
      </c>
      <c r="P37" s="38"/>
    </row>
    <row r="38" spans="1:16" ht="12.75">
      <c r="A38" s="12" t="s">
        <v>17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3"/>
      <c r="O38" s="34">
        <f>IF(N37&lt;&gt;0,N38/N$12*100,0)</f>
        <v>0</v>
      </c>
      <c r="P38" s="40"/>
    </row>
    <row r="39" spans="1:16" ht="12.75">
      <c r="A39" s="13" t="s">
        <v>18</v>
      </c>
      <c r="B39" s="62">
        <f aca="true" t="shared" si="11" ref="B39:M39">B27</f>
        <v>20</v>
      </c>
      <c r="C39" s="62">
        <f t="shared" si="11"/>
        <v>20</v>
      </c>
      <c r="D39" s="62">
        <f t="shared" si="11"/>
        <v>20</v>
      </c>
      <c r="E39" s="62">
        <f t="shared" si="11"/>
        <v>20</v>
      </c>
      <c r="F39" s="62">
        <f t="shared" si="11"/>
        <v>20</v>
      </c>
      <c r="G39" s="62">
        <f t="shared" si="11"/>
        <v>20</v>
      </c>
      <c r="H39" s="62">
        <f t="shared" si="11"/>
        <v>20</v>
      </c>
      <c r="I39" s="62">
        <f t="shared" si="11"/>
        <v>20</v>
      </c>
      <c r="J39" s="62">
        <f t="shared" si="11"/>
        <v>20</v>
      </c>
      <c r="K39" s="62">
        <f t="shared" si="11"/>
        <v>20</v>
      </c>
      <c r="L39" s="62">
        <f t="shared" si="11"/>
        <v>20</v>
      </c>
      <c r="M39" s="62">
        <f t="shared" si="11"/>
        <v>20</v>
      </c>
      <c r="N39" s="63">
        <f aca="true" t="shared" si="12" ref="N39:N46">SUM(B39:M39)</f>
        <v>240</v>
      </c>
      <c r="O39" s="34">
        <f aca="true" t="shared" si="13" ref="O39:O48">IF(N39&lt;&gt;0,N39/N$12*100,0)</f>
        <v>0.029574861367837338</v>
      </c>
      <c r="P39" s="35"/>
    </row>
    <row r="40" spans="1:16" ht="12.75">
      <c r="A40" s="13" t="s">
        <v>49</v>
      </c>
      <c r="B40" s="33"/>
      <c r="C40" s="33"/>
      <c r="D40" s="33"/>
      <c r="E40" s="33"/>
      <c r="F40" s="33"/>
      <c r="G40" s="33"/>
      <c r="H40" s="62"/>
      <c r="I40" s="62"/>
      <c r="J40" s="62"/>
      <c r="K40" s="62"/>
      <c r="L40" s="62"/>
      <c r="M40" s="62"/>
      <c r="N40" s="63"/>
      <c r="O40" s="34"/>
      <c r="P40" s="35"/>
    </row>
    <row r="41" spans="1:16" ht="12.75">
      <c r="A41" s="13" t="s">
        <v>52</v>
      </c>
      <c r="B41" s="33"/>
      <c r="C41" s="33"/>
      <c r="D41" s="33"/>
      <c r="E41" s="33"/>
      <c r="F41" s="33"/>
      <c r="G41" s="33"/>
      <c r="H41" s="62"/>
      <c r="I41" s="62"/>
      <c r="J41" s="62"/>
      <c r="K41" s="62"/>
      <c r="L41" s="62"/>
      <c r="M41" s="62"/>
      <c r="N41" s="63"/>
      <c r="O41" s="34"/>
      <c r="P41" s="35"/>
    </row>
    <row r="42" spans="1:16" ht="12.75">
      <c r="A42" s="13" t="s">
        <v>48</v>
      </c>
      <c r="B42" s="33"/>
      <c r="C42" s="33"/>
      <c r="D42" s="33"/>
      <c r="E42" s="33"/>
      <c r="F42" s="33"/>
      <c r="G42" s="33"/>
      <c r="H42" s="62"/>
      <c r="I42" s="62"/>
      <c r="J42" s="62"/>
      <c r="K42" s="62"/>
      <c r="L42" s="62"/>
      <c r="M42" s="62"/>
      <c r="N42" s="63"/>
      <c r="O42" s="34"/>
      <c r="P42" s="35"/>
    </row>
    <row r="43" spans="1:16" ht="12.75">
      <c r="A43" s="13" t="s">
        <v>35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2500</v>
      </c>
      <c r="I43" s="62">
        <v>2500</v>
      </c>
      <c r="J43" s="62">
        <v>5000</v>
      </c>
      <c r="K43" s="62">
        <v>5000</v>
      </c>
      <c r="L43" s="62">
        <v>7500</v>
      </c>
      <c r="M43" s="62">
        <v>7500</v>
      </c>
      <c r="N43" s="63">
        <f t="shared" si="12"/>
        <v>30000</v>
      </c>
      <c r="O43" s="34">
        <f t="shared" si="13"/>
        <v>3.6968576709796674</v>
      </c>
      <c r="P43" s="35"/>
    </row>
    <row r="44" spans="1:16" ht="12.75">
      <c r="A44" s="13" t="s">
        <v>36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3">
        <f t="shared" si="12"/>
        <v>0</v>
      </c>
      <c r="O44" s="34">
        <f t="shared" si="13"/>
        <v>0</v>
      </c>
      <c r="P44" s="35"/>
    </row>
    <row r="45" spans="1:16" ht="12.75">
      <c r="A45" s="13" t="s">
        <v>37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2500</v>
      </c>
      <c r="H45" s="62">
        <v>2500</v>
      </c>
      <c r="I45" s="62">
        <v>2500</v>
      </c>
      <c r="J45" s="62">
        <v>2500</v>
      </c>
      <c r="K45" s="62">
        <v>2500</v>
      </c>
      <c r="L45" s="62">
        <v>2500</v>
      </c>
      <c r="M45" s="62">
        <v>0</v>
      </c>
      <c r="N45" s="63">
        <f t="shared" si="12"/>
        <v>15000</v>
      </c>
      <c r="O45" s="34">
        <f t="shared" si="13"/>
        <v>1.8484288354898337</v>
      </c>
      <c r="P45" s="35"/>
    </row>
    <row r="46" spans="1:16" ht="12.75">
      <c r="A46" s="13" t="s">
        <v>51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3">
        <f t="shared" si="12"/>
        <v>0</v>
      </c>
      <c r="O46" s="34">
        <f t="shared" si="13"/>
        <v>0</v>
      </c>
      <c r="P46" s="35"/>
    </row>
    <row r="47" spans="1:16" ht="12.75">
      <c r="A47" s="13" t="s">
        <v>50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3">
        <f>SUM(B47:M47)</f>
        <v>0</v>
      </c>
      <c r="O47" s="34">
        <f t="shared" si="13"/>
        <v>0</v>
      </c>
      <c r="P47" s="35"/>
    </row>
    <row r="48" spans="1:16" ht="12.75">
      <c r="A48" s="13" t="s">
        <v>62</v>
      </c>
      <c r="B48" s="33">
        <v>1102</v>
      </c>
      <c r="C48" s="33">
        <v>1102</v>
      </c>
      <c r="D48" s="33">
        <v>1102</v>
      </c>
      <c r="E48" s="33">
        <v>1102</v>
      </c>
      <c r="F48" s="33">
        <v>1102</v>
      </c>
      <c r="G48" s="33">
        <v>1102</v>
      </c>
      <c r="H48" s="62">
        <v>1102</v>
      </c>
      <c r="I48" s="62">
        <v>1102</v>
      </c>
      <c r="J48" s="62">
        <v>1102</v>
      </c>
      <c r="K48" s="62">
        <v>1102</v>
      </c>
      <c r="L48" s="62">
        <v>1102</v>
      </c>
      <c r="M48" s="62">
        <v>1102</v>
      </c>
      <c r="N48" s="63">
        <f>SUM(B48:M48)</f>
        <v>13224</v>
      </c>
      <c r="O48" s="34">
        <f t="shared" si="13"/>
        <v>1.6295748613678374</v>
      </c>
      <c r="P48" s="35"/>
    </row>
    <row r="49" spans="1:16" ht="13.5" thickBot="1">
      <c r="A49" s="14" t="s">
        <v>53</v>
      </c>
      <c r="B49" s="67">
        <f aca="true" t="shared" si="14" ref="B49:N49">SUM(B36:B42)-SUM(B43:B48)</f>
        <v>898</v>
      </c>
      <c r="C49" s="67">
        <f t="shared" si="14"/>
        <v>1898</v>
      </c>
      <c r="D49" s="67">
        <f t="shared" si="14"/>
        <v>898</v>
      </c>
      <c r="E49" s="67">
        <f t="shared" si="14"/>
        <v>2898</v>
      </c>
      <c r="F49" s="67">
        <f t="shared" si="14"/>
        <v>3898</v>
      </c>
      <c r="G49" s="67">
        <f t="shared" si="14"/>
        <v>3698</v>
      </c>
      <c r="H49" s="67">
        <f t="shared" si="14"/>
        <v>-4102</v>
      </c>
      <c r="I49" s="67">
        <f t="shared" si="14"/>
        <v>898</v>
      </c>
      <c r="J49" s="67">
        <f t="shared" si="14"/>
        <v>3398</v>
      </c>
      <c r="K49" s="67">
        <f t="shared" si="14"/>
        <v>8398</v>
      </c>
      <c r="L49" s="67">
        <f t="shared" si="14"/>
        <v>7898</v>
      </c>
      <c r="M49" s="67">
        <f t="shared" si="14"/>
        <v>25398</v>
      </c>
      <c r="N49" s="67">
        <f t="shared" si="14"/>
        <v>56076</v>
      </c>
      <c r="O49" s="41">
        <f>SUM(O36:O39)-SUM(O43:O48)</f>
        <v>6.910166358595194</v>
      </c>
      <c r="P49" s="42"/>
    </row>
    <row r="50" spans="1:14" ht="12.75">
      <c r="A50" s="71" t="s">
        <v>54</v>
      </c>
      <c r="B50" s="74">
        <f>'Ertragsvorschau Monat Jahr 1'!M50+B49</f>
        <v>1338</v>
      </c>
      <c r="C50" s="74">
        <f aca="true" t="shared" si="15" ref="C50:M50">B50+C49</f>
        <v>3236</v>
      </c>
      <c r="D50" s="74">
        <f t="shared" si="15"/>
        <v>4134</v>
      </c>
      <c r="E50" s="74">
        <f t="shared" si="15"/>
        <v>7032</v>
      </c>
      <c r="F50" s="74">
        <f t="shared" si="15"/>
        <v>10930</v>
      </c>
      <c r="G50" s="74">
        <f t="shared" si="15"/>
        <v>14628</v>
      </c>
      <c r="H50" s="74">
        <f t="shared" si="15"/>
        <v>10526</v>
      </c>
      <c r="I50" s="74">
        <f t="shared" si="15"/>
        <v>11424</v>
      </c>
      <c r="J50" s="74">
        <f t="shared" si="15"/>
        <v>14822</v>
      </c>
      <c r="K50" s="74">
        <f t="shared" si="15"/>
        <v>23220</v>
      </c>
      <c r="L50" s="74">
        <f t="shared" si="15"/>
        <v>31118</v>
      </c>
      <c r="M50" s="74">
        <f t="shared" si="15"/>
        <v>56516</v>
      </c>
      <c r="N50" s="74">
        <f>M50</f>
        <v>56516</v>
      </c>
    </row>
  </sheetData>
  <mergeCells count="2">
    <mergeCell ref="A4:P5"/>
    <mergeCell ref="A1:D2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1"/>
  <headerFooter alignWithMargins="0">
    <oddFooter>&amp;L(C) Deubner Verlag Köln
Steuerberater-BWL-Assistent
November 2009&amp;Cüberreicht durch
Ihren Steuerberater&amp;RBusinessplan Kleingründung
Seite &amp;P von &amp;N</oddFooter>
  </headerFooter>
  <ignoredErrors>
    <ignoredError sqref="N12 O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33.00390625" style="0" bestFit="1" customWidth="1"/>
    <col min="15" max="15" width="11.8515625" style="29" bestFit="1" customWidth="1"/>
    <col min="16" max="16" width="15.140625" style="0" customWidth="1"/>
  </cols>
  <sheetData>
    <row r="1" spans="1:16" ht="21" customHeight="1">
      <c r="A1" s="93" t="s">
        <v>66</v>
      </c>
      <c r="B1" s="94"/>
      <c r="C1" s="94"/>
      <c r="D1" s="94"/>
      <c r="E1" s="76"/>
      <c r="F1" s="76"/>
      <c r="G1" s="76"/>
      <c r="H1" s="76"/>
      <c r="I1" s="77"/>
      <c r="J1" s="77"/>
      <c r="K1" s="77"/>
      <c r="L1" s="77"/>
      <c r="M1" s="77"/>
      <c r="N1" s="77"/>
      <c r="O1" s="78"/>
      <c r="P1" s="79"/>
    </row>
    <row r="2" spans="1:16" ht="13.5" customHeight="1">
      <c r="A2" s="95"/>
      <c r="B2" s="96"/>
      <c r="C2" s="96"/>
      <c r="D2" s="96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2"/>
    </row>
    <row r="4" spans="1:16" ht="14.25" customHeight="1">
      <c r="A4" s="100" t="s">
        <v>65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8.7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5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6"/>
      <c r="P6" s="17"/>
    </row>
    <row r="7" spans="1:16" ht="12.75">
      <c r="A7" s="69"/>
      <c r="B7" s="4" t="s">
        <v>19</v>
      </c>
      <c r="C7" s="5" t="s">
        <v>20</v>
      </c>
      <c r="D7" s="5" t="s">
        <v>21</v>
      </c>
      <c r="E7" s="5" t="s">
        <v>22</v>
      </c>
      <c r="F7" s="5" t="s">
        <v>23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28</v>
      </c>
      <c r="L7" s="5" t="s">
        <v>29</v>
      </c>
      <c r="M7" s="5" t="s">
        <v>30</v>
      </c>
      <c r="N7" s="4" t="s">
        <v>31</v>
      </c>
      <c r="O7" s="27" t="s">
        <v>1</v>
      </c>
      <c r="P7" s="6" t="s">
        <v>32</v>
      </c>
    </row>
    <row r="8" spans="1:16" ht="13.5" thickBot="1">
      <c r="A8" s="70"/>
      <c r="B8" s="68" t="s">
        <v>38</v>
      </c>
      <c r="C8" s="7" t="s">
        <v>38</v>
      </c>
      <c r="D8" s="7" t="s">
        <v>38</v>
      </c>
      <c r="E8" s="7" t="s">
        <v>38</v>
      </c>
      <c r="F8" s="7" t="s">
        <v>38</v>
      </c>
      <c r="G8" s="7" t="s">
        <v>38</v>
      </c>
      <c r="H8" s="7" t="s">
        <v>38</v>
      </c>
      <c r="I8" s="7" t="s">
        <v>38</v>
      </c>
      <c r="J8" s="7" t="s">
        <v>38</v>
      </c>
      <c r="K8" s="7" t="s">
        <v>38</v>
      </c>
      <c r="L8" s="7" t="s">
        <v>38</v>
      </c>
      <c r="M8" s="7" t="s">
        <v>38</v>
      </c>
      <c r="N8" s="7" t="s">
        <v>38</v>
      </c>
      <c r="O8" s="28"/>
      <c r="P8" s="8" t="s">
        <v>1</v>
      </c>
    </row>
    <row r="9" spans="1:16" ht="12.75">
      <c r="A9" s="9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31"/>
      <c r="P9" s="32"/>
    </row>
    <row r="10" spans="1:16" ht="12.75">
      <c r="A10" s="10" t="s">
        <v>42</v>
      </c>
      <c r="B10" s="62">
        <f>('Ertragsvorschau Monat Jahr 2'!M13)/2*3</f>
        <v>135000</v>
      </c>
      <c r="C10" s="62">
        <f aca="true" t="shared" si="0" ref="C10:M10">B13/2*3</f>
        <v>180000</v>
      </c>
      <c r="D10" s="62">
        <f t="shared" si="0"/>
        <v>180000</v>
      </c>
      <c r="E10" s="62">
        <f t="shared" si="0"/>
        <v>180000</v>
      </c>
      <c r="F10" s="62">
        <f t="shared" si="0"/>
        <v>180000</v>
      </c>
      <c r="G10" s="62">
        <f t="shared" si="0"/>
        <v>180000</v>
      </c>
      <c r="H10" s="62">
        <f t="shared" si="0"/>
        <v>180000</v>
      </c>
      <c r="I10" s="62">
        <f t="shared" si="0"/>
        <v>180000</v>
      </c>
      <c r="J10" s="62">
        <f t="shared" si="0"/>
        <v>180000</v>
      </c>
      <c r="K10" s="62">
        <f t="shared" si="0"/>
        <v>180000</v>
      </c>
      <c r="L10" s="62">
        <f t="shared" si="0"/>
        <v>180000</v>
      </c>
      <c r="M10" s="62">
        <f t="shared" si="0"/>
        <v>180000</v>
      </c>
      <c r="N10" s="63">
        <f>SUM(B10:M10)</f>
        <v>2115000</v>
      </c>
      <c r="O10" s="34">
        <f>IF(N10&lt;&gt;0,N10/N$12*100,0)</f>
        <v>100</v>
      </c>
      <c r="P10" s="35"/>
    </row>
    <row r="11" spans="1:16" ht="12.75">
      <c r="A11" s="10" t="s">
        <v>43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3">
        <f>SUM(B11:M11)</f>
        <v>0</v>
      </c>
      <c r="O11" s="34">
        <f>IF(N11&lt;&gt;0,N11/N$12*100,0)</f>
        <v>0</v>
      </c>
      <c r="P11" s="35"/>
    </row>
    <row r="12" spans="1:16" ht="12.75">
      <c r="A12" s="11" t="s">
        <v>44</v>
      </c>
      <c r="B12" s="64">
        <f aca="true" t="shared" si="1" ref="B12:M12">B10-B11</f>
        <v>135000</v>
      </c>
      <c r="C12" s="64">
        <f t="shared" si="1"/>
        <v>180000</v>
      </c>
      <c r="D12" s="64">
        <f t="shared" si="1"/>
        <v>180000</v>
      </c>
      <c r="E12" s="64">
        <f t="shared" si="1"/>
        <v>180000</v>
      </c>
      <c r="F12" s="64">
        <f t="shared" si="1"/>
        <v>180000</v>
      </c>
      <c r="G12" s="64">
        <f t="shared" si="1"/>
        <v>180000</v>
      </c>
      <c r="H12" s="64">
        <f t="shared" si="1"/>
        <v>180000</v>
      </c>
      <c r="I12" s="64">
        <f t="shared" si="1"/>
        <v>180000</v>
      </c>
      <c r="J12" s="64">
        <f t="shared" si="1"/>
        <v>180000</v>
      </c>
      <c r="K12" s="64">
        <f t="shared" si="1"/>
        <v>180000</v>
      </c>
      <c r="L12" s="64">
        <f t="shared" si="1"/>
        <v>180000</v>
      </c>
      <c r="M12" s="64">
        <f t="shared" si="1"/>
        <v>180000</v>
      </c>
      <c r="N12" s="64">
        <f>N10-N11</f>
        <v>2115000</v>
      </c>
      <c r="O12" s="34">
        <v>100</v>
      </c>
      <c r="P12" s="37">
        <v>100</v>
      </c>
    </row>
    <row r="13" spans="1:16" ht="12.75">
      <c r="A13" s="11" t="s">
        <v>4</v>
      </c>
      <c r="B13" s="64">
        <v>120000</v>
      </c>
      <c r="C13" s="64">
        <v>120000</v>
      </c>
      <c r="D13" s="64">
        <v>120000</v>
      </c>
      <c r="E13" s="64">
        <v>120000</v>
      </c>
      <c r="F13" s="64">
        <v>120000</v>
      </c>
      <c r="G13" s="64">
        <v>120000</v>
      </c>
      <c r="H13" s="64">
        <v>120000</v>
      </c>
      <c r="I13" s="64">
        <v>120000</v>
      </c>
      <c r="J13" s="64">
        <v>120000</v>
      </c>
      <c r="K13" s="64">
        <v>120000</v>
      </c>
      <c r="L13" s="64">
        <v>120000</v>
      </c>
      <c r="M13" s="64">
        <v>120000</v>
      </c>
      <c r="N13" s="65">
        <f aca="true" t="shared" si="2" ref="N13:N32">SUM(B13:M13)</f>
        <v>1440000</v>
      </c>
      <c r="O13" s="34">
        <f aca="true" t="shared" si="3" ref="O13:O27">IF(N13&lt;&gt;0,N13/N$12*100,0)</f>
        <v>68.08510638297872</v>
      </c>
      <c r="P13" s="38"/>
    </row>
    <row r="14" spans="1:16" ht="12.75">
      <c r="A14" s="11" t="s">
        <v>5</v>
      </c>
      <c r="B14" s="64">
        <f aca="true" t="shared" si="4" ref="B14:M14">SUM(B12-B13)</f>
        <v>15000</v>
      </c>
      <c r="C14" s="64">
        <f t="shared" si="4"/>
        <v>60000</v>
      </c>
      <c r="D14" s="64">
        <f t="shared" si="4"/>
        <v>60000</v>
      </c>
      <c r="E14" s="64">
        <f t="shared" si="4"/>
        <v>60000</v>
      </c>
      <c r="F14" s="64">
        <f t="shared" si="4"/>
        <v>60000</v>
      </c>
      <c r="G14" s="64">
        <f t="shared" si="4"/>
        <v>60000</v>
      </c>
      <c r="H14" s="64">
        <f t="shared" si="4"/>
        <v>60000</v>
      </c>
      <c r="I14" s="64">
        <f t="shared" si="4"/>
        <v>60000</v>
      </c>
      <c r="J14" s="64">
        <f t="shared" si="4"/>
        <v>60000</v>
      </c>
      <c r="K14" s="64">
        <f t="shared" si="4"/>
        <v>60000</v>
      </c>
      <c r="L14" s="64">
        <f t="shared" si="4"/>
        <v>60000</v>
      </c>
      <c r="M14" s="64">
        <f t="shared" si="4"/>
        <v>60000</v>
      </c>
      <c r="N14" s="65">
        <f t="shared" si="2"/>
        <v>675000</v>
      </c>
      <c r="O14" s="34">
        <f t="shared" si="3"/>
        <v>31.914893617021278</v>
      </c>
      <c r="P14" s="38"/>
    </row>
    <row r="15" spans="1:16" ht="12.75">
      <c r="A15" s="10" t="s">
        <v>33</v>
      </c>
      <c r="B15" s="62">
        <v>2000</v>
      </c>
      <c r="C15" s="62">
        <v>2000</v>
      </c>
      <c r="D15" s="62">
        <v>2000</v>
      </c>
      <c r="E15" s="62">
        <v>2000</v>
      </c>
      <c r="F15" s="62">
        <v>2000</v>
      </c>
      <c r="G15" s="62">
        <v>2000</v>
      </c>
      <c r="H15" s="62">
        <v>2000</v>
      </c>
      <c r="I15" s="62">
        <v>2000</v>
      </c>
      <c r="J15" s="62">
        <v>2000</v>
      </c>
      <c r="K15" s="62">
        <v>2000</v>
      </c>
      <c r="L15" s="62">
        <v>2000</v>
      </c>
      <c r="M15" s="62">
        <v>2000</v>
      </c>
      <c r="N15" s="63">
        <f t="shared" si="2"/>
        <v>24000</v>
      </c>
      <c r="O15" s="34">
        <f t="shared" si="3"/>
        <v>1.1347517730496455</v>
      </c>
      <c r="P15" s="35"/>
    </row>
    <row r="16" spans="1:16" ht="12.75">
      <c r="A16" s="10" t="s">
        <v>39</v>
      </c>
      <c r="B16" s="62">
        <v>50</v>
      </c>
      <c r="C16" s="62">
        <v>50</v>
      </c>
      <c r="D16" s="62">
        <v>50</v>
      </c>
      <c r="E16" s="62">
        <v>50</v>
      </c>
      <c r="F16" s="62">
        <v>50</v>
      </c>
      <c r="G16" s="62">
        <v>100</v>
      </c>
      <c r="H16" s="62">
        <v>50</v>
      </c>
      <c r="I16" s="62">
        <v>50</v>
      </c>
      <c r="J16" s="62">
        <v>50</v>
      </c>
      <c r="K16" s="62">
        <v>50</v>
      </c>
      <c r="L16" s="62">
        <v>50</v>
      </c>
      <c r="M16" s="62">
        <v>50</v>
      </c>
      <c r="N16" s="63">
        <f t="shared" si="2"/>
        <v>650</v>
      </c>
      <c r="O16" s="34">
        <f t="shared" si="3"/>
        <v>0.030732860520094562</v>
      </c>
      <c r="P16" s="35"/>
    </row>
    <row r="17" spans="1:16" ht="12.75">
      <c r="A17" s="10" t="s">
        <v>47</v>
      </c>
      <c r="B17" s="62">
        <v>600</v>
      </c>
      <c r="C17" s="62">
        <v>600</v>
      </c>
      <c r="D17" s="62">
        <v>600</v>
      </c>
      <c r="E17" s="62">
        <v>600</v>
      </c>
      <c r="F17" s="62">
        <v>600</v>
      </c>
      <c r="G17" s="62">
        <v>600</v>
      </c>
      <c r="H17" s="62">
        <v>600</v>
      </c>
      <c r="I17" s="62">
        <v>600</v>
      </c>
      <c r="J17" s="62">
        <v>600</v>
      </c>
      <c r="K17" s="62">
        <v>600</v>
      </c>
      <c r="L17" s="62">
        <v>600</v>
      </c>
      <c r="M17" s="62">
        <v>600</v>
      </c>
      <c r="N17" s="63">
        <f t="shared" si="2"/>
        <v>7200</v>
      </c>
      <c r="O17" s="34">
        <f t="shared" si="3"/>
        <v>0.3404255319148936</v>
      </c>
      <c r="P17" s="35"/>
    </row>
    <row r="18" spans="1:16" ht="12.75">
      <c r="A18" s="10" t="s">
        <v>56</v>
      </c>
      <c r="B18" s="62">
        <v>50</v>
      </c>
      <c r="C18" s="62">
        <v>50</v>
      </c>
      <c r="D18" s="62">
        <v>50</v>
      </c>
      <c r="E18" s="62">
        <v>50</v>
      </c>
      <c r="F18" s="62">
        <v>50</v>
      </c>
      <c r="G18" s="62">
        <v>50</v>
      </c>
      <c r="H18" s="62">
        <v>50</v>
      </c>
      <c r="I18" s="62">
        <v>50</v>
      </c>
      <c r="J18" s="62">
        <v>50</v>
      </c>
      <c r="K18" s="62">
        <v>50</v>
      </c>
      <c r="L18" s="62">
        <v>50</v>
      </c>
      <c r="M18" s="62">
        <v>50</v>
      </c>
      <c r="N18" s="63">
        <f t="shared" si="2"/>
        <v>600</v>
      </c>
      <c r="O18" s="34">
        <f t="shared" si="3"/>
        <v>0.028368794326241134</v>
      </c>
      <c r="P18" s="35"/>
    </row>
    <row r="19" spans="1:16" ht="12.75">
      <c r="A19" s="10" t="s">
        <v>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150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3">
        <f t="shared" si="2"/>
        <v>150</v>
      </c>
      <c r="O19" s="34">
        <f t="shared" si="3"/>
        <v>0.0070921985815602835</v>
      </c>
      <c r="P19" s="35"/>
    </row>
    <row r="20" spans="1:16" ht="12.75">
      <c r="A20" s="10" t="s">
        <v>40</v>
      </c>
      <c r="B20" s="62">
        <v>150</v>
      </c>
      <c r="C20" s="62">
        <v>150</v>
      </c>
      <c r="D20" s="62">
        <v>150</v>
      </c>
      <c r="E20" s="62">
        <v>150</v>
      </c>
      <c r="F20" s="62">
        <v>150</v>
      </c>
      <c r="G20" s="62">
        <v>150</v>
      </c>
      <c r="H20" s="62">
        <v>150</v>
      </c>
      <c r="I20" s="62">
        <v>150</v>
      </c>
      <c r="J20" s="62">
        <v>150</v>
      </c>
      <c r="K20" s="62">
        <v>150</v>
      </c>
      <c r="L20" s="62">
        <v>150</v>
      </c>
      <c r="M20" s="62">
        <v>150</v>
      </c>
      <c r="N20" s="63">
        <f t="shared" si="2"/>
        <v>1800</v>
      </c>
      <c r="O20" s="34">
        <f t="shared" si="3"/>
        <v>0.0851063829787234</v>
      </c>
      <c r="P20" s="35"/>
    </row>
    <row r="21" spans="1:16" ht="12.75">
      <c r="A21" s="10" t="s">
        <v>41</v>
      </c>
      <c r="B21" s="62">
        <v>50</v>
      </c>
      <c r="C21" s="62">
        <v>50</v>
      </c>
      <c r="D21" s="62">
        <v>50</v>
      </c>
      <c r="E21" s="62">
        <v>50</v>
      </c>
      <c r="F21" s="62">
        <v>50</v>
      </c>
      <c r="G21" s="62">
        <v>50</v>
      </c>
      <c r="H21" s="62">
        <v>50</v>
      </c>
      <c r="I21" s="62">
        <v>50</v>
      </c>
      <c r="J21" s="62">
        <v>50</v>
      </c>
      <c r="K21" s="62">
        <v>50</v>
      </c>
      <c r="L21" s="62">
        <v>50</v>
      </c>
      <c r="M21" s="62">
        <v>50</v>
      </c>
      <c r="N21" s="63">
        <f t="shared" si="2"/>
        <v>600</v>
      </c>
      <c r="O21" s="34">
        <f t="shared" si="3"/>
        <v>0.028368794326241134</v>
      </c>
      <c r="P21" s="35"/>
    </row>
    <row r="22" spans="1:16" ht="12.75">
      <c r="A22" s="11" t="s">
        <v>7</v>
      </c>
      <c r="B22" s="64">
        <f aca="true" t="shared" si="5" ref="B22:M22">SUM(B15:B21)</f>
        <v>2900</v>
      </c>
      <c r="C22" s="64">
        <f t="shared" si="5"/>
        <v>2900</v>
      </c>
      <c r="D22" s="64">
        <f t="shared" si="5"/>
        <v>2900</v>
      </c>
      <c r="E22" s="64">
        <f t="shared" si="5"/>
        <v>2900</v>
      </c>
      <c r="F22" s="64">
        <f t="shared" si="5"/>
        <v>2900</v>
      </c>
      <c r="G22" s="64">
        <f t="shared" si="5"/>
        <v>3100</v>
      </c>
      <c r="H22" s="64">
        <f t="shared" si="5"/>
        <v>2900</v>
      </c>
      <c r="I22" s="64">
        <f t="shared" si="5"/>
        <v>2900</v>
      </c>
      <c r="J22" s="64">
        <f t="shared" si="5"/>
        <v>2900</v>
      </c>
      <c r="K22" s="64">
        <f t="shared" si="5"/>
        <v>2900</v>
      </c>
      <c r="L22" s="64">
        <f t="shared" si="5"/>
        <v>2900</v>
      </c>
      <c r="M22" s="64">
        <f t="shared" si="5"/>
        <v>2900</v>
      </c>
      <c r="N22" s="65">
        <f t="shared" si="2"/>
        <v>35000</v>
      </c>
      <c r="O22" s="34">
        <f t="shared" si="3"/>
        <v>1.6548463356973995</v>
      </c>
      <c r="P22" s="38"/>
    </row>
    <row r="23" spans="1:16" ht="12.75">
      <c r="A23" s="11" t="s">
        <v>46</v>
      </c>
      <c r="B23" s="64">
        <v>9000</v>
      </c>
      <c r="C23" s="64">
        <v>9000</v>
      </c>
      <c r="D23" s="64">
        <v>9000</v>
      </c>
      <c r="E23" s="64">
        <v>9000</v>
      </c>
      <c r="F23" s="64">
        <v>9000</v>
      </c>
      <c r="G23" s="64">
        <v>9000</v>
      </c>
      <c r="H23" s="64">
        <v>9000</v>
      </c>
      <c r="I23" s="64">
        <v>9000</v>
      </c>
      <c r="J23" s="64">
        <v>9000</v>
      </c>
      <c r="K23" s="64">
        <v>9000</v>
      </c>
      <c r="L23" s="64">
        <v>9000</v>
      </c>
      <c r="M23" s="64">
        <v>9000</v>
      </c>
      <c r="N23" s="65">
        <f t="shared" si="2"/>
        <v>108000</v>
      </c>
      <c r="O23" s="34">
        <f t="shared" si="3"/>
        <v>5.106382978723404</v>
      </c>
      <c r="P23" s="38"/>
    </row>
    <row r="24" spans="1:16" ht="12.75">
      <c r="A24" s="11" t="s">
        <v>8</v>
      </c>
      <c r="B24" s="64">
        <f aca="true" t="shared" si="6" ref="B24:M24">SUM(B14-B22-B23)</f>
        <v>3100</v>
      </c>
      <c r="C24" s="64">
        <f t="shared" si="6"/>
        <v>48100</v>
      </c>
      <c r="D24" s="64">
        <f t="shared" si="6"/>
        <v>48100</v>
      </c>
      <c r="E24" s="64">
        <f t="shared" si="6"/>
        <v>48100</v>
      </c>
      <c r="F24" s="64">
        <f t="shared" si="6"/>
        <v>48100</v>
      </c>
      <c r="G24" s="64">
        <f t="shared" si="6"/>
        <v>47900</v>
      </c>
      <c r="H24" s="64">
        <f t="shared" si="6"/>
        <v>48100</v>
      </c>
      <c r="I24" s="64">
        <f t="shared" si="6"/>
        <v>48100</v>
      </c>
      <c r="J24" s="64">
        <f t="shared" si="6"/>
        <v>48100</v>
      </c>
      <c r="K24" s="64">
        <f t="shared" si="6"/>
        <v>48100</v>
      </c>
      <c r="L24" s="64">
        <f t="shared" si="6"/>
        <v>48100</v>
      </c>
      <c r="M24" s="64">
        <f t="shared" si="6"/>
        <v>48100</v>
      </c>
      <c r="N24" s="65">
        <f t="shared" si="2"/>
        <v>532000</v>
      </c>
      <c r="O24" s="34">
        <f t="shared" si="3"/>
        <v>25.153664302600472</v>
      </c>
      <c r="P24" s="38"/>
    </row>
    <row r="25" spans="1:16" ht="12.75">
      <c r="A25" s="10" t="s">
        <v>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f t="shared" si="2"/>
        <v>0</v>
      </c>
      <c r="O25" s="34">
        <f t="shared" si="3"/>
        <v>0</v>
      </c>
      <c r="P25" s="35"/>
    </row>
    <row r="26" spans="1:16" ht="12.75">
      <c r="A26" s="10" t="s">
        <v>10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3">
        <f t="shared" si="2"/>
        <v>0</v>
      </c>
      <c r="O26" s="34">
        <f t="shared" si="3"/>
        <v>0</v>
      </c>
      <c r="P26" s="35"/>
    </row>
    <row r="27" spans="1:16" ht="12.75">
      <c r="A27" s="10" t="s">
        <v>11</v>
      </c>
      <c r="B27" s="62">
        <v>20</v>
      </c>
      <c r="C27" s="62">
        <v>20</v>
      </c>
      <c r="D27" s="62">
        <v>20</v>
      </c>
      <c r="E27" s="62">
        <v>20</v>
      </c>
      <c r="F27" s="62">
        <v>20</v>
      </c>
      <c r="G27" s="62">
        <v>20</v>
      </c>
      <c r="H27" s="62">
        <v>20</v>
      </c>
      <c r="I27" s="62">
        <v>20</v>
      </c>
      <c r="J27" s="62">
        <v>20</v>
      </c>
      <c r="K27" s="62">
        <v>20</v>
      </c>
      <c r="L27" s="62">
        <v>20</v>
      </c>
      <c r="M27" s="62">
        <v>20</v>
      </c>
      <c r="N27" s="63">
        <f t="shared" si="2"/>
        <v>240</v>
      </c>
      <c r="O27" s="34">
        <f t="shared" si="3"/>
        <v>0.011347517730496455</v>
      </c>
      <c r="P27" s="35"/>
    </row>
    <row r="28" spans="1:16" ht="12.75">
      <c r="A28" s="10" t="s">
        <v>45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3">
        <f t="shared" si="2"/>
        <v>0</v>
      </c>
      <c r="O28" s="34">
        <f>IF(N27&lt;&gt;0,N28/N$12*100,0)</f>
        <v>0</v>
      </c>
      <c r="P28" s="35"/>
    </row>
    <row r="29" spans="1:16" ht="12.75">
      <c r="A29" s="10" t="s">
        <v>12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3">
        <f t="shared" si="2"/>
        <v>0</v>
      </c>
      <c r="O29" s="34">
        <f>IF(N28&lt;&gt;0,N29/N$12*100,0)</f>
        <v>0</v>
      </c>
      <c r="P29" s="35"/>
    </row>
    <row r="30" spans="1:16" ht="12.75">
      <c r="A30" s="10" t="s">
        <v>34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 t="shared" si="2"/>
        <v>0</v>
      </c>
      <c r="O30" s="34">
        <f>IF(N29&lt;&gt;0,N30/N$12*100,0)</f>
        <v>0</v>
      </c>
      <c r="P30" s="35"/>
    </row>
    <row r="31" spans="1:16" ht="12.75">
      <c r="A31" s="10" t="s">
        <v>13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3">
        <f t="shared" si="2"/>
        <v>0</v>
      </c>
      <c r="O31" s="34">
        <f>IF(N30&lt;&gt;0,N31/N$12*100,0)</f>
        <v>0</v>
      </c>
      <c r="P31" s="35"/>
    </row>
    <row r="32" spans="1:16" ht="12.75">
      <c r="A32" s="11" t="s">
        <v>14</v>
      </c>
      <c r="B32" s="64">
        <f aca="true" t="shared" si="7" ref="B32:M32">SUM(B25:B31)</f>
        <v>20</v>
      </c>
      <c r="C32" s="64">
        <f t="shared" si="7"/>
        <v>20</v>
      </c>
      <c r="D32" s="64">
        <f t="shared" si="7"/>
        <v>20</v>
      </c>
      <c r="E32" s="64">
        <f t="shared" si="7"/>
        <v>20</v>
      </c>
      <c r="F32" s="64">
        <f t="shared" si="7"/>
        <v>20</v>
      </c>
      <c r="G32" s="64">
        <f t="shared" si="7"/>
        <v>20</v>
      </c>
      <c r="H32" s="64">
        <f t="shared" si="7"/>
        <v>20</v>
      </c>
      <c r="I32" s="64">
        <f t="shared" si="7"/>
        <v>20</v>
      </c>
      <c r="J32" s="64">
        <f t="shared" si="7"/>
        <v>20</v>
      </c>
      <c r="K32" s="64">
        <f t="shared" si="7"/>
        <v>20</v>
      </c>
      <c r="L32" s="64">
        <f t="shared" si="7"/>
        <v>20</v>
      </c>
      <c r="M32" s="64">
        <f t="shared" si="7"/>
        <v>20</v>
      </c>
      <c r="N32" s="65">
        <f t="shared" si="2"/>
        <v>240</v>
      </c>
      <c r="O32" s="34">
        <f>IF(N32&lt;&gt;0,N32/N$12*100,0)</f>
        <v>0.011347517730496455</v>
      </c>
      <c r="P32" s="38"/>
    </row>
    <row r="33" spans="1:16" ht="12.75">
      <c r="A33" s="11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34"/>
      <c r="P33" s="38"/>
    </row>
    <row r="34" spans="1:16" ht="12.75">
      <c r="A34" s="11" t="s">
        <v>15</v>
      </c>
      <c r="B34" s="64">
        <f aca="true" t="shared" si="8" ref="B34:M34">B13+B22+B32</f>
        <v>122920</v>
      </c>
      <c r="C34" s="64">
        <f t="shared" si="8"/>
        <v>122920</v>
      </c>
      <c r="D34" s="64">
        <f t="shared" si="8"/>
        <v>122920</v>
      </c>
      <c r="E34" s="64">
        <f t="shared" si="8"/>
        <v>122920</v>
      </c>
      <c r="F34" s="64">
        <f t="shared" si="8"/>
        <v>122920</v>
      </c>
      <c r="G34" s="64">
        <f t="shared" si="8"/>
        <v>123120</v>
      </c>
      <c r="H34" s="64">
        <f t="shared" si="8"/>
        <v>122920</v>
      </c>
      <c r="I34" s="64">
        <f t="shared" si="8"/>
        <v>122920</v>
      </c>
      <c r="J34" s="64">
        <f t="shared" si="8"/>
        <v>122920</v>
      </c>
      <c r="K34" s="64">
        <f t="shared" si="8"/>
        <v>122920</v>
      </c>
      <c r="L34" s="64">
        <f t="shared" si="8"/>
        <v>122920</v>
      </c>
      <c r="M34" s="64">
        <f t="shared" si="8"/>
        <v>122920</v>
      </c>
      <c r="N34" s="65">
        <f>SUM(B34:M34)</f>
        <v>1475240</v>
      </c>
      <c r="O34" s="34">
        <f>IF(N34&lt;&gt;0,N34/N$12*100,0)</f>
        <v>69.75130023640662</v>
      </c>
      <c r="P34" s="38"/>
    </row>
    <row r="35" spans="1:16" ht="12.75">
      <c r="A35" s="11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34"/>
      <c r="P35" s="38"/>
    </row>
    <row r="36" spans="1:16" ht="12.75">
      <c r="A36" s="11" t="s">
        <v>16</v>
      </c>
      <c r="B36" s="64">
        <f aca="true" t="shared" si="9" ref="B36:M36">SUM(B24-B32)</f>
        <v>3080</v>
      </c>
      <c r="C36" s="64">
        <f t="shared" si="9"/>
        <v>48080</v>
      </c>
      <c r="D36" s="64">
        <f t="shared" si="9"/>
        <v>48080</v>
      </c>
      <c r="E36" s="64">
        <f t="shared" si="9"/>
        <v>48080</v>
      </c>
      <c r="F36" s="64">
        <f t="shared" si="9"/>
        <v>48080</v>
      </c>
      <c r="G36" s="64">
        <f t="shared" si="9"/>
        <v>47880</v>
      </c>
      <c r="H36" s="64">
        <f t="shared" si="9"/>
        <v>48080</v>
      </c>
      <c r="I36" s="64">
        <f t="shared" si="9"/>
        <v>48080</v>
      </c>
      <c r="J36" s="64">
        <f t="shared" si="9"/>
        <v>48080</v>
      </c>
      <c r="K36" s="64">
        <f t="shared" si="9"/>
        <v>48080</v>
      </c>
      <c r="L36" s="64">
        <f t="shared" si="9"/>
        <v>48080</v>
      </c>
      <c r="M36" s="64">
        <f t="shared" si="9"/>
        <v>48080</v>
      </c>
      <c r="N36" s="65">
        <f>SUM(B36:M36)</f>
        <v>531760</v>
      </c>
      <c r="O36" s="34">
        <f>IF(N36&lt;&gt;0,N36/N$12*100,0)</f>
        <v>25.142316784869976</v>
      </c>
      <c r="P36" s="38"/>
    </row>
    <row r="37" spans="1:16" ht="12.75">
      <c r="A37" s="11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34">
        <f>IF(N37&lt;&gt;0,N37/N$12*100,0)</f>
        <v>0</v>
      </c>
      <c r="P37" s="38"/>
    </row>
    <row r="38" spans="1:16" ht="12.75">
      <c r="A38" s="12" t="s">
        <v>17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3"/>
      <c r="O38" s="34">
        <f>IF(N37&lt;&gt;0,N38/N$12*100,0)</f>
        <v>0</v>
      </c>
      <c r="P38" s="40"/>
    </row>
    <row r="39" spans="1:16" ht="12.75">
      <c r="A39" s="13" t="s">
        <v>18</v>
      </c>
      <c r="B39" s="62">
        <f aca="true" t="shared" si="10" ref="B39:M39">B27</f>
        <v>20</v>
      </c>
      <c r="C39" s="62">
        <f t="shared" si="10"/>
        <v>20</v>
      </c>
      <c r="D39" s="62">
        <f t="shared" si="10"/>
        <v>20</v>
      </c>
      <c r="E39" s="62">
        <f t="shared" si="10"/>
        <v>20</v>
      </c>
      <c r="F39" s="62">
        <f t="shared" si="10"/>
        <v>20</v>
      </c>
      <c r="G39" s="62">
        <f t="shared" si="10"/>
        <v>20</v>
      </c>
      <c r="H39" s="62">
        <f t="shared" si="10"/>
        <v>20</v>
      </c>
      <c r="I39" s="62">
        <f t="shared" si="10"/>
        <v>20</v>
      </c>
      <c r="J39" s="62">
        <f t="shared" si="10"/>
        <v>20</v>
      </c>
      <c r="K39" s="62">
        <f t="shared" si="10"/>
        <v>20</v>
      </c>
      <c r="L39" s="62">
        <f t="shared" si="10"/>
        <v>20</v>
      </c>
      <c r="M39" s="62">
        <f t="shared" si="10"/>
        <v>20</v>
      </c>
      <c r="N39" s="63">
        <f>SUM(B39:M39)</f>
        <v>240</v>
      </c>
      <c r="O39" s="34">
        <f>IF(N39&lt;&gt;0,N39/N$12*100,0)</f>
        <v>0.011347517730496455</v>
      </c>
      <c r="P39" s="35"/>
    </row>
    <row r="40" spans="1:16" ht="12.75">
      <c r="A40" s="13" t="s">
        <v>49</v>
      </c>
      <c r="B40" s="33"/>
      <c r="C40" s="33"/>
      <c r="D40" s="33"/>
      <c r="E40" s="33"/>
      <c r="F40" s="33"/>
      <c r="G40" s="33"/>
      <c r="H40" s="62"/>
      <c r="I40" s="62"/>
      <c r="J40" s="62"/>
      <c r="K40" s="62"/>
      <c r="L40" s="62"/>
      <c r="M40" s="62"/>
      <c r="N40" s="63"/>
      <c r="O40" s="34"/>
      <c r="P40" s="35"/>
    </row>
    <row r="41" spans="1:16" ht="12.75">
      <c r="A41" s="13" t="s">
        <v>52</v>
      </c>
      <c r="B41" s="33"/>
      <c r="C41" s="33"/>
      <c r="D41" s="33"/>
      <c r="E41" s="33"/>
      <c r="F41" s="33"/>
      <c r="G41" s="33"/>
      <c r="H41" s="62"/>
      <c r="I41" s="62"/>
      <c r="J41" s="62"/>
      <c r="K41" s="62"/>
      <c r="L41" s="62"/>
      <c r="M41" s="62"/>
      <c r="N41" s="63"/>
      <c r="O41" s="34"/>
      <c r="P41" s="35"/>
    </row>
    <row r="42" spans="1:16" ht="12.75">
      <c r="A42" s="13" t="s">
        <v>48</v>
      </c>
      <c r="B42" s="33"/>
      <c r="C42" s="33"/>
      <c r="D42" s="33"/>
      <c r="E42" s="33"/>
      <c r="F42" s="33"/>
      <c r="G42" s="33"/>
      <c r="H42" s="62"/>
      <c r="I42" s="62"/>
      <c r="J42" s="62"/>
      <c r="K42" s="62"/>
      <c r="L42" s="62"/>
      <c r="M42" s="62"/>
      <c r="N42" s="63"/>
      <c r="O42" s="34"/>
      <c r="P42" s="35"/>
    </row>
    <row r="43" spans="1:16" ht="12.75">
      <c r="A43" s="13" t="s">
        <v>35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3">
        <f aca="true" t="shared" si="11" ref="N43:N48">SUM(B43:M43)</f>
        <v>0</v>
      </c>
      <c r="O43" s="34">
        <f aca="true" t="shared" si="12" ref="O43:O48">IF(N43&lt;&gt;0,N43/N$12*100,0)</f>
        <v>0</v>
      </c>
      <c r="P43" s="35"/>
    </row>
    <row r="44" spans="1:16" ht="12.75">
      <c r="A44" s="13" t="s">
        <v>36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3">
        <f t="shared" si="11"/>
        <v>0</v>
      </c>
      <c r="O44" s="34">
        <f t="shared" si="12"/>
        <v>0</v>
      </c>
      <c r="P44" s="35"/>
    </row>
    <row r="45" spans="1:16" ht="12.75">
      <c r="A45" s="13" t="s">
        <v>37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3">
        <f t="shared" si="11"/>
        <v>0</v>
      </c>
      <c r="O45" s="34">
        <f t="shared" si="12"/>
        <v>0</v>
      </c>
      <c r="P45" s="35"/>
    </row>
    <row r="46" spans="1:16" ht="12.75">
      <c r="A46" s="13" t="s">
        <v>51</v>
      </c>
      <c r="B46" s="62">
        <v>16736</v>
      </c>
      <c r="C46" s="62">
        <v>2543</v>
      </c>
      <c r="D46" s="62">
        <v>6113</v>
      </c>
      <c r="E46" s="62">
        <v>0</v>
      </c>
      <c r="F46" s="62">
        <v>2543</v>
      </c>
      <c r="G46" s="62">
        <v>6113</v>
      </c>
      <c r="H46" s="62">
        <v>0</v>
      </c>
      <c r="I46" s="62">
        <v>2543</v>
      </c>
      <c r="J46" s="62">
        <v>6113</v>
      </c>
      <c r="K46" s="62">
        <v>0</v>
      </c>
      <c r="L46" s="62">
        <v>2543</v>
      </c>
      <c r="M46" s="62">
        <v>6113</v>
      </c>
      <c r="N46" s="63">
        <f t="shared" si="11"/>
        <v>51360</v>
      </c>
      <c r="O46" s="34">
        <f t="shared" si="12"/>
        <v>2.428368794326241</v>
      </c>
      <c r="P46" s="35"/>
    </row>
    <row r="47" spans="1:16" ht="12.75">
      <c r="A47" s="13" t="s">
        <v>50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3">
        <f t="shared" si="11"/>
        <v>0</v>
      </c>
      <c r="O47" s="34">
        <f t="shared" si="12"/>
        <v>0</v>
      </c>
      <c r="P47" s="35"/>
    </row>
    <row r="48" spans="1:16" ht="12.75">
      <c r="A48" s="13" t="s">
        <v>67</v>
      </c>
      <c r="B48" s="62">
        <v>1102</v>
      </c>
      <c r="C48" s="62">
        <v>1102</v>
      </c>
      <c r="D48" s="62">
        <v>1102</v>
      </c>
      <c r="E48" s="62">
        <v>1102</v>
      </c>
      <c r="F48" s="62">
        <v>1102</v>
      </c>
      <c r="G48" s="62">
        <v>1102</v>
      </c>
      <c r="H48" s="62">
        <v>1102</v>
      </c>
      <c r="I48" s="62">
        <v>1102</v>
      </c>
      <c r="J48" s="62">
        <v>1102</v>
      </c>
      <c r="K48" s="62">
        <v>1102</v>
      </c>
      <c r="L48" s="62">
        <v>1102</v>
      </c>
      <c r="M48" s="62">
        <v>1102</v>
      </c>
      <c r="N48" s="63">
        <f t="shared" si="11"/>
        <v>13224</v>
      </c>
      <c r="O48" s="34">
        <f t="shared" si="12"/>
        <v>0.6252482269503546</v>
      </c>
      <c r="P48" s="35"/>
    </row>
    <row r="49" spans="1:16" ht="13.5" thickBot="1">
      <c r="A49" s="14" t="s">
        <v>53</v>
      </c>
      <c r="B49" s="67">
        <f aca="true" t="shared" si="13" ref="B49:N49">SUM(B36:B42)-SUM(B43:B48)</f>
        <v>-14738</v>
      </c>
      <c r="C49" s="67">
        <f t="shared" si="13"/>
        <v>44455</v>
      </c>
      <c r="D49" s="67">
        <f t="shared" si="13"/>
        <v>40885</v>
      </c>
      <c r="E49" s="67">
        <f t="shared" si="13"/>
        <v>46998</v>
      </c>
      <c r="F49" s="67">
        <f t="shared" si="13"/>
        <v>44455</v>
      </c>
      <c r="G49" s="67">
        <f t="shared" si="13"/>
        <v>40685</v>
      </c>
      <c r="H49" s="67">
        <f t="shared" si="13"/>
        <v>46998</v>
      </c>
      <c r="I49" s="67">
        <f t="shared" si="13"/>
        <v>44455</v>
      </c>
      <c r="J49" s="67">
        <f t="shared" si="13"/>
        <v>40885</v>
      </c>
      <c r="K49" s="67">
        <f t="shared" si="13"/>
        <v>46998</v>
      </c>
      <c r="L49" s="67">
        <f t="shared" si="13"/>
        <v>44455</v>
      </c>
      <c r="M49" s="67">
        <f t="shared" si="13"/>
        <v>40885</v>
      </c>
      <c r="N49" s="67">
        <f t="shared" si="13"/>
        <v>467416</v>
      </c>
      <c r="O49" s="41">
        <f>SUM(O36:O39)-SUM(O43:O48)</f>
        <v>22.100047281323874</v>
      </c>
      <c r="P49" s="42"/>
    </row>
    <row r="50" spans="1:14" ht="12.75">
      <c r="A50" s="71" t="s">
        <v>54</v>
      </c>
      <c r="B50" s="74">
        <f>'Ertragsvorschau Monat Jahr 2'!M50+B49</f>
        <v>41778</v>
      </c>
      <c r="C50" s="74">
        <f aca="true" t="shared" si="14" ref="C50:M50">B50+C49</f>
        <v>86233</v>
      </c>
      <c r="D50" s="74">
        <f t="shared" si="14"/>
        <v>127118</v>
      </c>
      <c r="E50" s="74">
        <f t="shared" si="14"/>
        <v>174116</v>
      </c>
      <c r="F50" s="74">
        <f t="shared" si="14"/>
        <v>218571</v>
      </c>
      <c r="G50" s="74">
        <f t="shared" si="14"/>
        <v>259256</v>
      </c>
      <c r="H50" s="74">
        <f t="shared" si="14"/>
        <v>306254</v>
      </c>
      <c r="I50" s="74">
        <f t="shared" si="14"/>
        <v>350709</v>
      </c>
      <c r="J50" s="74">
        <f t="shared" si="14"/>
        <v>391594</v>
      </c>
      <c r="K50" s="74">
        <f t="shared" si="14"/>
        <v>438592</v>
      </c>
      <c r="L50" s="74">
        <f t="shared" si="14"/>
        <v>483047</v>
      </c>
      <c r="M50" s="74">
        <f t="shared" si="14"/>
        <v>523932</v>
      </c>
      <c r="N50" s="74">
        <f>M50</f>
        <v>523932</v>
      </c>
    </row>
  </sheetData>
  <mergeCells count="2">
    <mergeCell ref="A4:P5"/>
    <mergeCell ref="A1:D2"/>
  </mergeCells>
  <printOptions/>
  <pageMargins left="0.75" right="0.75" top="1" bottom="1" header="0.4921259845" footer="0.4921259845"/>
  <pageSetup fitToHeight="1" fitToWidth="1" horizontalDpi="600" verticalDpi="600" orientation="landscape" paperSize="9" scale="63" r:id="rId1"/>
  <headerFooter alignWithMargins="0">
    <oddFooter>&amp;L(C) Deubner Verlag Köln
Steuerberater-BWL-Assistent
November 2009&amp;Cüberreicht durch
Ihren Steuerberater&amp;RBusinessplan Kleingründung
Seite &amp;P von &amp;N</oddFooter>
  </headerFooter>
  <ignoredErrors>
    <ignoredError sqref="N12 O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</cp:lastModifiedBy>
  <cp:lastPrinted>2009-09-09T09:52:49Z</cp:lastPrinted>
  <dcterms:created xsi:type="dcterms:W3CDTF">2000-11-06T20:14:28Z</dcterms:created>
  <dcterms:modified xsi:type="dcterms:W3CDTF">2009-10-09T11:41:24Z</dcterms:modified>
  <cp:category/>
  <cp:version/>
  <cp:contentType/>
  <cp:contentStatus/>
</cp:coreProperties>
</file>