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65" windowHeight="11640" activeTab="0"/>
  </bookViews>
  <sheets>
    <sheet name="Ermittl. eff. Lohnkosten 2017" sheetId="1" r:id="rId1"/>
    <sheet name="Ermittl. eff. Lohnkosten 2017-2" sheetId="2" r:id="rId2"/>
    <sheet name="Anwendung Mindestlohn" sheetId="3" r:id="rId3"/>
    <sheet name="__Goal_Metadata" sheetId="4" state="veryHidden" r:id="rId4"/>
  </sheets>
  <definedNames>
    <definedName name="_KAW999934" hidden="1">'__Goal_Metadata'!$B$1</definedName>
    <definedName name="_KAW999957" hidden="1">'__Goal_Metadata'!$B$2</definedName>
    <definedName name="_xlnm.Print_Area" localSheetId="2">'Anwendung Mindestlohn'!$A$1:$F$56</definedName>
    <definedName name="_xlnm.Print_Area" localSheetId="0">'Ermittl. eff. Lohnkosten 2017'!$A$1:$F$56</definedName>
    <definedName name="_xlnm.Print_Area" localSheetId="1">'Ermittl. eff. Lohnkosten 2017-2'!$A$1:$F$56</definedName>
  </definedNames>
  <calcPr fullCalcOnLoad="1"/>
</workbook>
</file>

<file path=xl/sharedStrings.xml><?xml version="1.0" encoding="utf-8"?>
<sst xmlns="http://schemas.openxmlformats.org/spreadsheetml/2006/main" count="229" uniqueCount="73">
  <si>
    <t>Ermittlung der produktiven Stunden</t>
  </si>
  <si>
    <t>Beispiel</t>
  </si>
  <si>
    <t>eigene Werte</t>
  </si>
  <si>
    <t>Arbeitstage bei 5-Tage-Woche</t>
  </si>
  <si>
    <t>AT</t>
  </si>
  <si>
    <t>./. bundeseinheitliche Feiertage</t>
  </si>
  <si>
    <t>Arbeitstage</t>
  </si>
  <si>
    <t>Arbeitstage effektiv</t>
  </si>
  <si>
    <t>Std.</t>
  </si>
  <si>
    <t>effektive Stunden</t>
  </si>
  <si>
    <t>produktive Stunden mithin</t>
  </si>
  <si>
    <t>Ermittlung der effektiven Lohnkosten</t>
  </si>
  <si>
    <t>zzgl. Arbeitgeberanteile</t>
  </si>
  <si>
    <t xml:space="preserve"> </t>
  </si>
  <si>
    <t>RV</t>
  </si>
  <si>
    <t>KV</t>
  </si>
  <si>
    <t>AlV</t>
  </si>
  <si>
    <t>PV</t>
  </si>
  <si>
    <t>BG</t>
  </si>
  <si>
    <t>Gesamtkosten</t>
  </si>
  <si>
    <t>€/Std.</t>
  </si>
  <si>
    <t>Krankheitstage z.B.</t>
  </si>
  <si>
    <t xml:space="preserve">Fortbildung z.B. </t>
  </si>
  <si>
    <t>./. sonstige Feiertage (NRW)</t>
  </si>
  <si>
    <t>Urlaubstage</t>
  </si>
  <si>
    <t>Stunden je Arbeitstag</t>
  </si>
  <si>
    <t>Rüstzeiten, Organisation</t>
  </si>
  <si>
    <t>Effekt. Std. x effekt. Arbeitstage</t>
  </si>
  <si>
    <t>Insolvenzgeldumlage</t>
  </si>
  <si>
    <t>U1 (Krankheit)</t>
  </si>
  <si>
    <t>U2 (Mutterschutz)</t>
  </si>
  <si>
    <t>Effektive Lohnkosten je Stunde</t>
  </si>
  <si>
    <t>Stunden:</t>
  </si>
  <si>
    <t>Gesamtkosten:</t>
  </si>
  <si>
    <t>max.</t>
  </si>
  <si>
    <t>Angaben in</t>
  </si>
  <si>
    <t>Einheit/</t>
  </si>
  <si>
    <t xml:space="preserve">Effekt. Std. x effekt. Arbeitstage / 12 </t>
  </si>
  <si>
    <t>mtl.</t>
  </si>
  <si>
    <t>Kosten</t>
  </si>
  <si>
    <t>geteilt durch die produktiven Stunden</t>
  </si>
  <si>
    <t>Beitragsbemessungsgrenze RV aBL</t>
  </si>
  <si>
    <t>Beitragsbemessungsgrenze KV aBL</t>
  </si>
  <si>
    <t>Eingabefelder</t>
  </si>
  <si>
    <t>vorbelegte Felder/änderbar bei Bedarf</t>
  </si>
  <si>
    <t>Lohn/Gehalt brutto mtl.</t>
  </si>
  <si>
    <t xml:space="preserve">zzgl. sonstige Leistungen/anteilige Sonderzahlungen etc. </t>
  </si>
  <si>
    <t>AG-Anteile</t>
  </si>
  <si>
    <t>reine Lohnkosten je produktive Stunde</t>
  </si>
  <si>
    <t>erhält man</t>
  </si>
  <si>
    <t>Stundenlohn</t>
  </si>
  <si>
    <t>bez. Stunden</t>
  </si>
  <si>
    <t>Nachtzuschlag</t>
  </si>
  <si>
    <t>alle Werte unverbindliche Beispielwerte!</t>
  </si>
  <si>
    <t>Beispielwerte individuell prüfen!</t>
  </si>
  <si>
    <t>Mindestlohn je nach Branche klären!!</t>
  </si>
  <si>
    <t>p.a.</t>
  </si>
  <si>
    <t>./. sonstige Feiertage (Berlin)</t>
  </si>
  <si>
    <t>Zum Vergleich:</t>
  </si>
  <si>
    <t>bezahlte Stunden</t>
  </si>
  <si>
    <t>d.h. Lohn je bezahlte Stunde (Nominallohn je Stunde)</t>
  </si>
  <si>
    <t xml:space="preserve">vgl. Übersicht auf </t>
  </si>
  <si>
    <t>www.zoll.de</t>
  </si>
  <si>
    <t>Nachtstunden</t>
  </si>
  <si>
    <t>zzgl. Gemeinkosten und Gewinnaufschlag und Umsatzsteuer ergibt den Mindestangebotssatz.</t>
  </si>
  <si>
    <t>* Beitragsbemessungsgrenzen und individuelle Besonderheiten beachten! Nur RV und AlV</t>
  </si>
  <si>
    <t xml:space="preserve">   bundeseinheitlich!</t>
  </si>
  <si>
    <t>Beispiel 2017*</t>
  </si>
  <si>
    <t>_KAW999934</t>
  </si>
  <si>
    <t>J</t>
  </si>
  <si>
    <t>_KAW999957</t>
  </si>
  <si>
    <t>MS Excel</t>
  </si>
  <si>
    <t>Achtung: 37,5 Std. Woche!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</si>
</sst>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#,##0.00\ [$€-1]"/>
    <numFmt numFmtId="166" formatCode="0.0"/>
    <numFmt numFmtId="167" formatCode="0.000%"/>
    <numFmt numFmtId="168" formatCode="#,##0.000\ [$€-1]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double"/>
    </border>
    <border>
      <left/>
      <right/>
      <top style="thin"/>
      <bottom/>
    </border>
    <border>
      <left/>
      <right style="thin"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hair"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3" xfId="0" applyFont="1" applyBorder="1" applyAlignment="1">
      <alignment/>
    </xf>
    <xf numFmtId="165" fontId="3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/>
    </xf>
    <xf numFmtId="165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8" fontId="3" fillId="0" borderId="0" xfId="0" applyNumberFormat="1" applyFont="1" applyAlignment="1">
      <alignment/>
    </xf>
    <xf numFmtId="0" fontId="3" fillId="0" borderId="3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165" fontId="2" fillId="0" borderId="32" xfId="0" applyNumberFormat="1" applyFont="1" applyBorder="1" applyAlignment="1">
      <alignment/>
    </xf>
    <xf numFmtId="167" fontId="3" fillId="33" borderId="16" xfId="0" applyNumberFormat="1" applyFont="1" applyFill="1" applyBorder="1" applyAlignment="1">
      <alignment/>
    </xf>
    <xf numFmtId="44" fontId="3" fillId="33" borderId="14" xfId="58" applyNumberFormat="1" applyFont="1" applyFill="1" applyBorder="1" applyAlignment="1">
      <alignment/>
    </xf>
    <xf numFmtId="44" fontId="3" fillId="33" borderId="14" xfId="0" applyNumberFormat="1" applyFont="1" applyFill="1" applyBorder="1" applyAlignment="1">
      <alignment horizontal="right"/>
    </xf>
    <xf numFmtId="167" fontId="3" fillId="34" borderId="16" xfId="0" applyNumberFormat="1" applyFont="1" applyFill="1" applyBorder="1" applyAlignment="1">
      <alignment/>
    </xf>
    <xf numFmtId="165" fontId="3" fillId="33" borderId="16" xfId="0" applyNumberFormat="1" applyFont="1" applyFill="1" applyBorder="1" applyAlignment="1">
      <alignment/>
    </xf>
    <xf numFmtId="165" fontId="3" fillId="34" borderId="15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166" fontId="3" fillId="34" borderId="16" xfId="0" applyNumberFormat="1" applyFont="1" applyFill="1" applyBorder="1" applyAlignment="1">
      <alignment horizontal="right"/>
    </xf>
    <xf numFmtId="166" fontId="3" fillId="33" borderId="16" xfId="0" applyNumberFormat="1" applyFont="1" applyFill="1" applyBorder="1" applyAlignment="1">
      <alignment horizontal="right"/>
    </xf>
    <xf numFmtId="166" fontId="5" fillId="33" borderId="16" xfId="0" applyNumberFormat="1" applyFont="1" applyFill="1" applyBorder="1" applyAlignment="1">
      <alignment horizontal="right"/>
    </xf>
    <xf numFmtId="166" fontId="5" fillId="33" borderId="22" xfId="0" applyNumberFormat="1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9" fontId="3" fillId="0" borderId="16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0" fontId="10" fillId="0" borderId="0" xfId="0" applyFont="1" applyAlignment="1">
      <alignment/>
    </xf>
    <xf numFmtId="165" fontId="3" fillId="34" borderId="16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0" borderId="3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3" fillId="0" borderId="0" xfId="0" applyNumberFormat="1" applyFont="1" applyAlignment="1">
      <alignment/>
    </xf>
    <xf numFmtId="0" fontId="37" fillId="0" borderId="0" xfId="46" applyAlignment="1">
      <alignment/>
    </xf>
    <xf numFmtId="9" fontId="3" fillId="35" borderId="16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0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123825</xdr:colOff>
      <xdr:row>32</xdr:row>
      <xdr:rowOff>123825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19050</xdr:rowOff>
    </xdr:from>
    <xdr:to>
      <xdr:col>0</xdr:col>
      <xdr:colOff>123825</xdr:colOff>
      <xdr:row>33</xdr:row>
      <xdr:rowOff>142875</xdr:rowOff>
    </xdr:to>
    <xdr:pic>
      <xdr:nvPicPr>
        <xdr:cNvPr id="2" name="Picture 2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6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0</xdr:col>
      <xdr:colOff>123825</xdr:colOff>
      <xdr:row>34</xdr:row>
      <xdr:rowOff>152400</xdr:rowOff>
    </xdr:to>
    <xdr:pic>
      <xdr:nvPicPr>
        <xdr:cNvPr id="3" name="Picture 3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5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123825</xdr:colOff>
      <xdr:row>35</xdr:row>
      <xdr:rowOff>123825</xdr:rowOff>
    </xdr:to>
    <xdr:pic>
      <xdr:nvPicPr>
        <xdr:cNvPr id="4" name="Picture 4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0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123825</xdr:colOff>
      <xdr:row>36</xdr:row>
      <xdr:rowOff>123825</xdr:rowOff>
    </xdr:to>
    <xdr:pic>
      <xdr:nvPicPr>
        <xdr:cNvPr id="5" name="Picture 5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8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123825</xdr:colOff>
      <xdr:row>37</xdr:row>
      <xdr:rowOff>123825</xdr:rowOff>
    </xdr:to>
    <xdr:pic>
      <xdr:nvPicPr>
        <xdr:cNvPr id="6" name="Picture 6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6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123825</xdr:colOff>
      <xdr:row>38</xdr:row>
      <xdr:rowOff>123825</xdr:rowOff>
    </xdr:to>
    <xdr:pic>
      <xdr:nvPicPr>
        <xdr:cNvPr id="7" name="Picture 7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28575</xdr:rowOff>
    </xdr:from>
    <xdr:to>
      <xdr:col>0</xdr:col>
      <xdr:colOff>123825</xdr:colOff>
      <xdr:row>39</xdr:row>
      <xdr:rowOff>152400</xdr:rowOff>
    </xdr:to>
    <xdr:pic>
      <xdr:nvPicPr>
        <xdr:cNvPr id="8" name="Picture 8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5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533400</xdr:colOff>
      <xdr:row>50</xdr:row>
      <xdr:rowOff>76200</xdr:rowOff>
    </xdr:from>
    <xdr:to>
      <xdr:col>5</xdr:col>
      <xdr:colOff>809625</xdr:colOff>
      <xdr:row>51</xdr:row>
      <xdr:rowOff>123825</xdr:rowOff>
    </xdr:to>
    <xdr:sp>
      <xdr:nvSpPr>
        <xdr:cNvPr id="9" name="Pfeil nach unten 1"/>
        <xdr:cNvSpPr>
          <a:spLocks/>
        </xdr:cNvSpPr>
      </xdr:nvSpPr>
      <xdr:spPr>
        <a:xfrm>
          <a:off x="5848350" y="9401175"/>
          <a:ext cx="276225" cy="22860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123825</xdr:colOff>
      <xdr:row>32</xdr:row>
      <xdr:rowOff>123825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19050</xdr:rowOff>
    </xdr:from>
    <xdr:to>
      <xdr:col>0</xdr:col>
      <xdr:colOff>123825</xdr:colOff>
      <xdr:row>33</xdr:row>
      <xdr:rowOff>142875</xdr:rowOff>
    </xdr:to>
    <xdr:pic>
      <xdr:nvPicPr>
        <xdr:cNvPr id="2" name="Picture 2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6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0</xdr:col>
      <xdr:colOff>123825</xdr:colOff>
      <xdr:row>34</xdr:row>
      <xdr:rowOff>152400</xdr:rowOff>
    </xdr:to>
    <xdr:pic>
      <xdr:nvPicPr>
        <xdr:cNvPr id="3" name="Picture 3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5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123825</xdr:colOff>
      <xdr:row>35</xdr:row>
      <xdr:rowOff>123825</xdr:rowOff>
    </xdr:to>
    <xdr:pic>
      <xdr:nvPicPr>
        <xdr:cNvPr id="4" name="Picture 4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0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123825</xdr:colOff>
      <xdr:row>36</xdr:row>
      <xdr:rowOff>123825</xdr:rowOff>
    </xdr:to>
    <xdr:pic>
      <xdr:nvPicPr>
        <xdr:cNvPr id="5" name="Picture 5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8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123825</xdr:colOff>
      <xdr:row>37</xdr:row>
      <xdr:rowOff>123825</xdr:rowOff>
    </xdr:to>
    <xdr:pic>
      <xdr:nvPicPr>
        <xdr:cNvPr id="6" name="Picture 6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6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123825</xdr:colOff>
      <xdr:row>38</xdr:row>
      <xdr:rowOff>123825</xdr:rowOff>
    </xdr:to>
    <xdr:pic>
      <xdr:nvPicPr>
        <xdr:cNvPr id="7" name="Picture 7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28575</xdr:rowOff>
    </xdr:from>
    <xdr:to>
      <xdr:col>0</xdr:col>
      <xdr:colOff>123825</xdr:colOff>
      <xdr:row>39</xdr:row>
      <xdr:rowOff>152400</xdr:rowOff>
    </xdr:to>
    <xdr:pic>
      <xdr:nvPicPr>
        <xdr:cNvPr id="8" name="Picture 8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5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123825</xdr:colOff>
      <xdr:row>32</xdr:row>
      <xdr:rowOff>123825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62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19050</xdr:rowOff>
    </xdr:from>
    <xdr:to>
      <xdr:col>0</xdr:col>
      <xdr:colOff>123825</xdr:colOff>
      <xdr:row>33</xdr:row>
      <xdr:rowOff>142875</xdr:rowOff>
    </xdr:to>
    <xdr:pic>
      <xdr:nvPicPr>
        <xdr:cNvPr id="2" name="Picture 2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6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0</xdr:col>
      <xdr:colOff>123825</xdr:colOff>
      <xdr:row>34</xdr:row>
      <xdr:rowOff>152400</xdr:rowOff>
    </xdr:to>
    <xdr:pic>
      <xdr:nvPicPr>
        <xdr:cNvPr id="3" name="Picture 3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53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123825</xdr:colOff>
      <xdr:row>35</xdr:row>
      <xdr:rowOff>123825</xdr:rowOff>
    </xdr:to>
    <xdr:pic>
      <xdr:nvPicPr>
        <xdr:cNvPr id="4" name="Picture 4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0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123825</xdr:colOff>
      <xdr:row>36</xdr:row>
      <xdr:rowOff>123825</xdr:rowOff>
    </xdr:to>
    <xdr:pic>
      <xdr:nvPicPr>
        <xdr:cNvPr id="5" name="Picture 5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8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123825</xdr:colOff>
      <xdr:row>37</xdr:row>
      <xdr:rowOff>123825</xdr:rowOff>
    </xdr:to>
    <xdr:pic>
      <xdr:nvPicPr>
        <xdr:cNvPr id="6" name="Picture 6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67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123825</xdr:colOff>
      <xdr:row>38</xdr:row>
      <xdr:rowOff>123825</xdr:rowOff>
    </xdr:to>
    <xdr:pic>
      <xdr:nvPicPr>
        <xdr:cNvPr id="7" name="Picture 7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28575</xdr:rowOff>
    </xdr:from>
    <xdr:to>
      <xdr:col>0</xdr:col>
      <xdr:colOff>123825</xdr:colOff>
      <xdr:row>39</xdr:row>
      <xdr:rowOff>152400</xdr:rowOff>
    </xdr:to>
    <xdr:pic>
      <xdr:nvPicPr>
        <xdr:cNvPr id="8" name="Picture 8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58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zoll.de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view="pageLayout" workbookViewId="0" topLeftCell="A1">
      <selection activeCell="A2" sqref="A2:F2"/>
    </sheetView>
  </sheetViews>
  <sheetFormatPr defaultColWidth="11.421875" defaultRowHeight="12.75"/>
  <cols>
    <col min="1" max="1" width="3.28125" style="0" customWidth="1"/>
    <col min="2" max="2" width="35.00390625" style="0" customWidth="1"/>
    <col min="3" max="3" width="12.8515625" style="0" customWidth="1"/>
    <col min="4" max="4" width="13.8515625" style="0" customWidth="1"/>
    <col min="5" max="5" width="14.7109375" style="0" customWidth="1"/>
    <col min="6" max="6" width="14.8515625" style="0" customWidth="1"/>
  </cols>
  <sheetData>
    <row r="1" ht="13.5" thickBot="1"/>
    <row r="2" spans="1:7" s="2" customFormat="1" ht="18.75" thickBot="1">
      <c r="A2" s="82" t="s">
        <v>0</v>
      </c>
      <c r="B2" s="83"/>
      <c r="C2" s="83"/>
      <c r="D2" s="83"/>
      <c r="E2" s="83"/>
      <c r="F2" s="84"/>
      <c r="G2" s="1"/>
    </row>
    <row r="3" s="3" customFormat="1" ht="14.25"/>
    <row r="4" spans="1:6" s="3" customFormat="1" ht="14.25">
      <c r="A4" s="4"/>
      <c r="B4" s="5"/>
      <c r="C4" s="4"/>
      <c r="D4" s="85" t="s">
        <v>1</v>
      </c>
      <c r="E4" s="85"/>
      <c r="F4" s="26" t="s">
        <v>36</v>
      </c>
    </row>
    <row r="5" spans="1:9" s="3" customFormat="1" ht="15">
      <c r="A5" s="7"/>
      <c r="B5" s="8"/>
      <c r="C5" s="7"/>
      <c r="D5" s="9">
        <v>2017</v>
      </c>
      <c r="E5" s="9"/>
      <c r="F5" s="9" t="s">
        <v>35</v>
      </c>
      <c r="H5" s="58" t="s">
        <v>43</v>
      </c>
      <c r="I5" s="60"/>
    </row>
    <row r="6" spans="1:9" s="3" customFormat="1" ht="15">
      <c r="A6" s="78" t="s">
        <v>3</v>
      </c>
      <c r="B6" s="79"/>
      <c r="C6" s="28"/>
      <c r="D6" s="49">
        <v>260</v>
      </c>
      <c r="E6" s="49"/>
      <c r="F6" s="11" t="s">
        <v>4</v>
      </c>
      <c r="H6" s="59" t="s">
        <v>44</v>
      </c>
      <c r="I6" s="61"/>
    </row>
    <row r="7" spans="1:6" s="3" customFormat="1" ht="14.25">
      <c r="A7" s="80" t="s">
        <v>5</v>
      </c>
      <c r="B7" s="86"/>
      <c r="C7" s="27"/>
      <c r="D7" s="50">
        <v>9</v>
      </c>
      <c r="E7" s="50"/>
      <c r="F7" s="13" t="s">
        <v>4</v>
      </c>
    </row>
    <row r="8" spans="1:9" s="3" customFormat="1" ht="14.25">
      <c r="A8" s="7"/>
      <c r="B8" s="8"/>
      <c r="C8" s="7"/>
      <c r="D8" s="49">
        <f>D6-D7</f>
        <v>251</v>
      </c>
      <c r="E8" s="49"/>
      <c r="F8" s="11" t="s">
        <v>4</v>
      </c>
      <c r="H8" s="64" t="s">
        <v>53</v>
      </c>
      <c r="I8" s="64"/>
    </row>
    <row r="9" spans="1:6" s="3" customFormat="1" ht="14.25">
      <c r="A9" s="80" t="s">
        <v>57</v>
      </c>
      <c r="B9" s="81"/>
      <c r="C9" s="27"/>
      <c r="D9" s="51">
        <v>0</v>
      </c>
      <c r="E9" s="51"/>
      <c r="F9" s="13" t="s">
        <v>4</v>
      </c>
    </row>
    <row r="10" spans="1:6" s="3" customFormat="1" ht="14.25">
      <c r="A10" s="78" t="s">
        <v>6</v>
      </c>
      <c r="B10" s="79"/>
      <c r="C10" s="28"/>
      <c r="D10" s="49">
        <f>D8-D9</f>
        <v>251</v>
      </c>
      <c r="E10" s="49"/>
      <c r="F10" s="11" t="s">
        <v>4</v>
      </c>
    </row>
    <row r="11" spans="1:6" s="3" customFormat="1" ht="14.25">
      <c r="A11" s="80" t="s">
        <v>24</v>
      </c>
      <c r="B11" s="81"/>
      <c r="C11" s="27"/>
      <c r="D11" s="52">
        <v>25</v>
      </c>
      <c r="E11" s="52"/>
      <c r="F11" s="14" t="s">
        <v>4</v>
      </c>
    </row>
    <row r="12" spans="1:6" s="3" customFormat="1" ht="14.25">
      <c r="A12" s="80" t="s">
        <v>21</v>
      </c>
      <c r="B12" s="81"/>
      <c r="C12" s="27"/>
      <c r="D12" s="51">
        <v>5</v>
      </c>
      <c r="E12" s="51"/>
      <c r="F12" s="13" t="s">
        <v>4</v>
      </c>
    </row>
    <row r="13" spans="1:6" s="3" customFormat="1" ht="14.25">
      <c r="A13" s="78" t="s">
        <v>7</v>
      </c>
      <c r="B13" s="79"/>
      <c r="C13" s="28"/>
      <c r="D13" s="49">
        <f>D10-D11-D12</f>
        <v>221</v>
      </c>
      <c r="E13" s="49"/>
      <c r="F13" s="11" t="s">
        <v>4</v>
      </c>
    </row>
    <row r="14" spans="1:6" s="3" customFormat="1" ht="14.25">
      <c r="A14" s="80" t="s">
        <v>22</v>
      </c>
      <c r="B14" s="81"/>
      <c r="C14" s="27"/>
      <c r="D14" s="51">
        <v>5</v>
      </c>
      <c r="E14" s="51"/>
      <c r="F14" s="13" t="s">
        <v>4</v>
      </c>
    </row>
    <row r="15" spans="1:6" s="3" customFormat="1" ht="15" thickBot="1">
      <c r="A15" s="80" t="s">
        <v>7</v>
      </c>
      <c r="B15" s="81"/>
      <c r="C15" s="27"/>
      <c r="D15" s="53">
        <f>D13-D14</f>
        <v>216</v>
      </c>
      <c r="E15" s="53"/>
      <c r="F15" s="15" t="s">
        <v>4</v>
      </c>
    </row>
    <row r="16" spans="1:6" s="3" customFormat="1" ht="15" thickTop="1">
      <c r="A16" s="80" t="s">
        <v>25</v>
      </c>
      <c r="B16" s="81"/>
      <c r="C16" s="27"/>
      <c r="D16" s="54">
        <v>8</v>
      </c>
      <c r="E16" s="54"/>
      <c r="F16" s="17" t="s">
        <v>8</v>
      </c>
    </row>
    <row r="17" spans="1:6" s="3" customFormat="1" ht="14.25">
      <c r="A17" s="80" t="s">
        <v>26</v>
      </c>
      <c r="B17" s="81"/>
      <c r="C17" s="27"/>
      <c r="D17" s="54">
        <v>0.5</v>
      </c>
      <c r="E17" s="54"/>
      <c r="F17" s="18" t="s">
        <v>8</v>
      </c>
    </row>
    <row r="18" spans="1:6" s="3" customFormat="1" ht="14.25">
      <c r="A18" s="78" t="s">
        <v>9</v>
      </c>
      <c r="B18" s="79"/>
      <c r="C18" s="28"/>
      <c r="D18" s="55">
        <f>D16-D17</f>
        <v>7.5</v>
      </c>
      <c r="E18" s="55"/>
      <c r="F18" s="18" t="s">
        <v>8</v>
      </c>
    </row>
    <row r="19" spans="1:6" s="3" customFormat="1" ht="15">
      <c r="A19" s="89" t="s">
        <v>10</v>
      </c>
      <c r="B19" s="90"/>
      <c r="C19" s="29"/>
      <c r="D19" s="16"/>
      <c r="E19" s="16"/>
      <c r="F19" s="38" t="s">
        <v>8</v>
      </c>
    </row>
    <row r="20" spans="1:6" s="3" customFormat="1" ht="15">
      <c r="A20" s="80" t="s">
        <v>27</v>
      </c>
      <c r="B20" s="86"/>
      <c r="C20" s="27" t="s">
        <v>56</v>
      </c>
      <c r="D20" s="56">
        <f>D15*D18</f>
        <v>1620</v>
      </c>
      <c r="E20" s="56"/>
      <c r="F20" s="16" t="s">
        <v>8</v>
      </c>
    </row>
    <row r="21" spans="1:6" s="3" customFormat="1" ht="15.75" thickBot="1">
      <c r="A21" s="91" t="s">
        <v>37</v>
      </c>
      <c r="B21" s="92"/>
      <c r="C21" s="31" t="s">
        <v>38</v>
      </c>
      <c r="D21" s="57">
        <f>D20/12</f>
        <v>135</v>
      </c>
      <c r="E21" s="57"/>
      <c r="F21" s="19" t="s">
        <v>8</v>
      </c>
    </row>
    <row r="22" s="3" customFormat="1" ht="15" thickTop="1">
      <c r="F22" s="20"/>
    </row>
    <row r="23" s="3" customFormat="1" ht="14.25">
      <c r="F23" s="20"/>
    </row>
    <row r="24" s="3" customFormat="1" ht="14.25">
      <c r="F24" s="20"/>
    </row>
    <row r="25" s="3" customFormat="1" ht="15" thickBot="1">
      <c r="F25" s="20"/>
    </row>
    <row r="26" spans="1:7" s="2" customFormat="1" ht="16.5" thickBot="1">
      <c r="A26" s="93" t="s">
        <v>11</v>
      </c>
      <c r="B26" s="94"/>
      <c r="C26" s="94"/>
      <c r="D26" s="94"/>
      <c r="E26" s="94"/>
      <c r="F26" s="95"/>
      <c r="G26" s="1"/>
    </row>
    <row r="27" s="3" customFormat="1" ht="14.25"/>
    <row r="28" spans="1:6" s="3" customFormat="1" ht="14.25">
      <c r="A28" s="4" t="s">
        <v>45</v>
      </c>
      <c r="B28" s="21"/>
      <c r="C28" s="5"/>
      <c r="D28" s="6"/>
      <c r="E28" s="6"/>
      <c r="F28" s="22">
        <v>4500</v>
      </c>
    </row>
    <row r="29" spans="1:6" s="3" customFormat="1" ht="14.25">
      <c r="A29" s="7" t="s">
        <v>12</v>
      </c>
      <c r="B29" s="23"/>
      <c r="C29" s="8"/>
      <c r="D29" s="10"/>
      <c r="E29" s="10"/>
      <c r="F29" s="10"/>
    </row>
    <row r="30" spans="1:7" s="3" customFormat="1" ht="14.25">
      <c r="A30" s="7"/>
      <c r="B30" s="23"/>
      <c r="C30" s="67" t="s">
        <v>34</v>
      </c>
      <c r="D30" s="9" t="s">
        <v>67</v>
      </c>
      <c r="E30" s="9" t="s">
        <v>2</v>
      </c>
      <c r="F30" s="10"/>
      <c r="G30" s="37"/>
    </row>
    <row r="31" spans="1:6" s="3" customFormat="1" ht="14.25">
      <c r="A31" s="7"/>
      <c r="B31" s="23" t="s">
        <v>41</v>
      </c>
      <c r="C31" s="43">
        <v>6350</v>
      </c>
      <c r="D31" s="68" t="s">
        <v>47</v>
      </c>
      <c r="E31" s="10"/>
      <c r="F31" s="10"/>
    </row>
    <row r="32" spans="1:6" s="3" customFormat="1" ht="14.25">
      <c r="A32" s="7"/>
      <c r="B32" s="23" t="s">
        <v>42</v>
      </c>
      <c r="C32" s="43">
        <v>4350</v>
      </c>
      <c r="D32" s="10"/>
      <c r="E32" s="10"/>
      <c r="F32" s="10"/>
    </row>
    <row r="33" spans="1:6" s="3" customFormat="1" ht="14.25">
      <c r="A33" s="7" t="s">
        <v>13</v>
      </c>
      <c r="B33" s="23" t="s">
        <v>14</v>
      </c>
      <c r="C33" s="44">
        <f>$C$31*D33</f>
        <v>593.725</v>
      </c>
      <c r="D33" s="42">
        <v>0.0935</v>
      </c>
      <c r="E33" s="45">
        <f>D33</f>
        <v>0.0935</v>
      </c>
      <c r="F33" s="46">
        <f>IF(E33*$F$28&gt;C33,C33,E33*$F$28)</f>
        <v>420.75</v>
      </c>
    </row>
    <row r="34" spans="1:6" s="3" customFormat="1" ht="14.25">
      <c r="A34" s="7"/>
      <c r="B34" s="23" t="s">
        <v>15</v>
      </c>
      <c r="C34" s="43">
        <f>$C$32*D34</f>
        <v>317.54999999999995</v>
      </c>
      <c r="D34" s="42">
        <v>0.073</v>
      </c>
      <c r="E34" s="45">
        <f aca="true" t="shared" si="0" ref="E34:E40">D34</f>
        <v>0.073</v>
      </c>
      <c r="F34" s="46">
        <f aca="true" t="shared" si="1" ref="F34:F40">IF(E34*$F$28&gt;C34,C34,E34*$F$28)</f>
        <v>317.54999999999995</v>
      </c>
    </row>
    <row r="35" spans="1:6" s="3" customFormat="1" ht="14.25">
      <c r="A35" s="7"/>
      <c r="B35" s="23" t="s">
        <v>16</v>
      </c>
      <c r="C35" s="44">
        <f>$C$31*D35</f>
        <v>95.25</v>
      </c>
      <c r="D35" s="42">
        <v>0.015</v>
      </c>
      <c r="E35" s="45">
        <f t="shared" si="0"/>
        <v>0.015</v>
      </c>
      <c r="F35" s="46">
        <f t="shared" si="1"/>
        <v>67.5</v>
      </c>
    </row>
    <row r="36" spans="1:6" ht="14.25">
      <c r="A36" s="7"/>
      <c r="B36" s="23" t="s">
        <v>17</v>
      </c>
      <c r="C36" s="44">
        <f>$C$32*D36</f>
        <v>55.4625</v>
      </c>
      <c r="D36" s="42">
        <v>0.01275</v>
      </c>
      <c r="E36" s="45">
        <f t="shared" si="0"/>
        <v>0.01275</v>
      </c>
      <c r="F36" s="46">
        <f t="shared" si="1"/>
        <v>55.4625</v>
      </c>
    </row>
    <row r="37" spans="1:6" ht="14.25">
      <c r="A37" s="7"/>
      <c r="B37" s="23" t="s">
        <v>29</v>
      </c>
      <c r="C37" s="44">
        <f>$C$31*D37</f>
        <v>127</v>
      </c>
      <c r="D37" s="42">
        <v>0.02</v>
      </c>
      <c r="E37" s="45">
        <f t="shared" si="0"/>
        <v>0.02</v>
      </c>
      <c r="F37" s="46">
        <f t="shared" si="1"/>
        <v>90</v>
      </c>
    </row>
    <row r="38" spans="1:6" ht="14.25">
      <c r="A38" s="7"/>
      <c r="B38" s="23" t="s">
        <v>30</v>
      </c>
      <c r="C38" s="44">
        <f>$C$31*D38</f>
        <v>31.115</v>
      </c>
      <c r="D38" s="42">
        <v>0.0049</v>
      </c>
      <c r="E38" s="45">
        <f t="shared" si="0"/>
        <v>0.0049</v>
      </c>
      <c r="F38" s="46">
        <f t="shared" si="1"/>
        <v>22.05</v>
      </c>
    </row>
    <row r="39" spans="1:6" ht="14.25">
      <c r="A39" s="7"/>
      <c r="B39" s="23" t="s">
        <v>18</v>
      </c>
      <c r="C39" s="44">
        <f>$C$31*D39</f>
        <v>21.59</v>
      </c>
      <c r="D39" s="42">
        <v>0.0034</v>
      </c>
      <c r="E39" s="45">
        <f t="shared" si="0"/>
        <v>0.0034</v>
      </c>
      <c r="F39" s="46">
        <f t="shared" si="1"/>
        <v>15.299999999999999</v>
      </c>
    </row>
    <row r="40" spans="1:6" ht="14.25">
      <c r="A40" s="7"/>
      <c r="B40" s="23" t="s">
        <v>28</v>
      </c>
      <c r="C40" s="44">
        <f>$C$31*D40</f>
        <v>5.715</v>
      </c>
      <c r="D40" s="42">
        <v>0.0009</v>
      </c>
      <c r="E40" s="45">
        <f t="shared" si="0"/>
        <v>0.0009</v>
      </c>
      <c r="F40" s="46">
        <f t="shared" si="1"/>
        <v>4.05</v>
      </c>
    </row>
    <row r="41" spans="1:6" ht="14.25">
      <c r="A41" s="7"/>
      <c r="B41" s="23"/>
      <c r="C41" s="8"/>
      <c r="D41" s="10"/>
      <c r="E41" s="10"/>
      <c r="F41" s="10"/>
    </row>
    <row r="42" spans="1:6" ht="14.25">
      <c r="A42" s="7" t="s">
        <v>46</v>
      </c>
      <c r="B42" s="23"/>
      <c r="C42" s="8"/>
      <c r="D42" s="10"/>
      <c r="E42" s="10"/>
      <c r="F42" s="47">
        <v>0</v>
      </c>
    </row>
    <row r="43" spans="1:6" ht="15" thickBot="1">
      <c r="A43" s="34" t="s">
        <v>19</v>
      </c>
      <c r="B43" s="35"/>
      <c r="C43" s="36"/>
      <c r="D43" s="32"/>
      <c r="E43" s="32"/>
      <c r="F43" s="33">
        <f>F28+SUM(F33:F40)+F42</f>
        <v>5492.662499999999</v>
      </c>
    </row>
    <row r="44" spans="1:6" ht="15" thickBot="1">
      <c r="A44" s="7"/>
      <c r="B44" s="23"/>
      <c r="C44" s="23"/>
      <c r="D44" s="8"/>
      <c r="E44" s="10"/>
      <c r="F44" s="10"/>
    </row>
    <row r="45" spans="1:6" ht="17.25" thickBot="1">
      <c r="A45" s="96" t="s">
        <v>31</v>
      </c>
      <c r="B45" s="97"/>
      <c r="C45" s="97"/>
      <c r="D45" s="97"/>
      <c r="E45" s="97"/>
      <c r="F45" s="97"/>
    </row>
    <row r="46" spans="1:6" ht="15" thickBot="1">
      <c r="A46" s="98" t="s">
        <v>39</v>
      </c>
      <c r="B46" s="99"/>
      <c r="C46" s="23"/>
      <c r="D46" s="8"/>
      <c r="E46" s="10" t="s">
        <v>33</v>
      </c>
      <c r="F46" s="33">
        <f>F43</f>
        <v>5492.662499999999</v>
      </c>
    </row>
    <row r="47" spans="1:6" ht="14.25">
      <c r="A47" s="80" t="s">
        <v>40</v>
      </c>
      <c r="B47" s="100"/>
      <c r="C47" s="39"/>
      <c r="D47" s="40"/>
      <c r="E47" s="10" t="s">
        <v>32</v>
      </c>
      <c r="F47" s="48">
        <f>D21</f>
        <v>135</v>
      </c>
    </row>
    <row r="48" spans="1:6" ht="15" thickBot="1">
      <c r="A48" s="80" t="s">
        <v>49</v>
      </c>
      <c r="B48" s="100"/>
      <c r="C48" s="23"/>
      <c r="D48" s="23"/>
      <c r="E48" s="10"/>
      <c r="F48" s="24" t="s">
        <v>20</v>
      </c>
    </row>
    <row r="49" spans="1:6" ht="16.5" thickTop="1">
      <c r="A49" s="101" t="s">
        <v>48</v>
      </c>
      <c r="B49" s="102"/>
      <c r="C49" s="102"/>
      <c r="D49" s="25"/>
      <c r="E49" s="12"/>
      <c r="F49" s="41">
        <f>F46/F47</f>
        <v>40.686388888888885</v>
      </c>
    </row>
    <row r="50" spans="1:6" ht="14.25">
      <c r="A50" s="3"/>
      <c r="B50" s="3"/>
      <c r="C50" s="3"/>
      <c r="D50" s="3"/>
      <c r="E50" s="3"/>
      <c r="F50" s="73">
        <f>F49/E53</f>
        <v>1.5671794238683128</v>
      </c>
    </row>
    <row r="51" spans="1:6" ht="14.25" customHeight="1">
      <c r="A51" s="87" t="s">
        <v>58</v>
      </c>
      <c r="B51" s="88"/>
      <c r="C51" s="88"/>
      <c r="D51" s="88"/>
      <c r="E51" s="88"/>
      <c r="F51" s="88"/>
    </row>
    <row r="52" spans="1:6" ht="14.25">
      <c r="A52" s="3"/>
      <c r="B52" s="3" t="s">
        <v>59</v>
      </c>
      <c r="C52" s="3"/>
      <c r="D52" s="3"/>
      <c r="E52" s="3">
        <f>D6*D16</f>
        <v>2080</v>
      </c>
      <c r="F52" s="3"/>
    </row>
    <row r="53" spans="1:6" ht="14.25">
      <c r="A53" s="3"/>
      <c r="B53" s="3" t="s">
        <v>60</v>
      </c>
      <c r="C53" s="3"/>
      <c r="D53" s="3"/>
      <c r="E53" s="69">
        <f>F28*12/E52</f>
        <v>25.96153846153846</v>
      </c>
      <c r="F53" s="72">
        <v>1</v>
      </c>
    </row>
    <row r="54" spans="1:6" ht="12.75">
      <c r="A54" s="87" t="s">
        <v>65</v>
      </c>
      <c r="B54" s="88"/>
      <c r="C54" s="88"/>
      <c r="D54" s="88"/>
      <c r="E54" s="88"/>
      <c r="F54" s="88"/>
    </row>
    <row r="55" spans="1:6" ht="14.25">
      <c r="A55" s="87" t="s">
        <v>66</v>
      </c>
      <c r="B55" s="87"/>
      <c r="C55" s="30"/>
      <c r="D55" s="3"/>
      <c r="E55" s="3"/>
      <c r="F55" s="3"/>
    </row>
    <row r="56" spans="1:6" ht="14.25">
      <c r="A56" s="3"/>
      <c r="B56" s="3"/>
      <c r="C56" s="3"/>
      <c r="D56" s="3"/>
      <c r="E56" s="3"/>
      <c r="F56" s="3"/>
    </row>
    <row r="57" spans="1:6" ht="14.25">
      <c r="A57" s="3"/>
      <c r="B57" s="3"/>
      <c r="C57" s="3"/>
      <c r="D57" s="3"/>
      <c r="E57" s="3"/>
      <c r="F57" s="3"/>
    </row>
    <row r="84" ht="15" customHeight="1"/>
    <row r="85" ht="12.75" hidden="1"/>
    <row r="86" ht="12.75" hidden="1"/>
    <row r="87" ht="12.75" hidden="1"/>
    <row r="88" ht="12.75" customHeight="1"/>
  </sheetData>
  <sheetProtection/>
  <mergeCells count="26">
    <mergeCell ref="A54:F54"/>
    <mergeCell ref="A55:B55"/>
    <mergeCell ref="A45:F45"/>
    <mergeCell ref="A46:B46"/>
    <mergeCell ref="A47:B47"/>
    <mergeCell ref="A48:B48"/>
    <mergeCell ref="A49:C49"/>
    <mergeCell ref="A51:F51"/>
    <mergeCell ref="A15:B15"/>
    <mergeCell ref="A16:B16"/>
    <mergeCell ref="A17:B17"/>
    <mergeCell ref="A18:B18"/>
    <mergeCell ref="A19:B19"/>
    <mergeCell ref="A20:B20"/>
    <mergeCell ref="A21:B21"/>
    <mergeCell ref="A26:F26"/>
    <mergeCell ref="A10:B10"/>
    <mergeCell ref="A11:B11"/>
    <mergeCell ref="A12:B12"/>
    <mergeCell ref="A13:B13"/>
    <mergeCell ref="A14:B14"/>
    <mergeCell ref="A2:F2"/>
    <mergeCell ref="D4:E4"/>
    <mergeCell ref="A6:B6"/>
    <mergeCell ref="A7:B7"/>
    <mergeCell ref="A9:B9"/>
  </mergeCells>
  <printOptions/>
  <pageMargins left="0.7874015748031497" right="0.7874015748031497" top="0.7874015748031497" bottom="0.9055118110236221" header="0.3937007874015748" footer="0.3937007874015748"/>
  <pageSetup fitToHeight="1" fitToWidth="1" horizontalDpi="600" verticalDpi="600" orientation="portrait" paperSize="9" scale="62" r:id="rId2"/>
  <headerFooter alignWithMargins="0">
    <oddHeader>&amp;C&amp;"Arial,Fett"&amp;16Ermittlung der effektiven Lohnkosten je produktive Stunde</oddHeader>
    <oddFooter>&amp;L&amp;9Stand Januar 2017
© Copyright Deubner Verlag GmbH &amp;&amp; Co. KG - www.deubner-verlag.de &amp;RSeite &amp;P von &amp;N     © bpw 2017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view="pageLayout" workbookViewId="0" topLeftCell="A22">
      <selection activeCell="F29" sqref="F29"/>
    </sheetView>
  </sheetViews>
  <sheetFormatPr defaultColWidth="11.421875" defaultRowHeight="12.75"/>
  <cols>
    <col min="1" max="1" width="3.28125" style="0" customWidth="1"/>
    <col min="2" max="2" width="35.00390625" style="0" customWidth="1"/>
    <col min="3" max="3" width="12.8515625" style="0" customWidth="1"/>
    <col min="4" max="4" width="13.8515625" style="0" customWidth="1"/>
    <col min="5" max="5" width="14.7109375" style="0" customWidth="1"/>
    <col min="6" max="6" width="14.8515625" style="0" customWidth="1"/>
  </cols>
  <sheetData>
    <row r="1" ht="13.5" thickBot="1"/>
    <row r="2" spans="1:7" s="2" customFormat="1" ht="18.75" thickBot="1">
      <c r="A2" s="82" t="s">
        <v>0</v>
      </c>
      <c r="B2" s="83"/>
      <c r="C2" s="83"/>
      <c r="D2" s="83"/>
      <c r="E2" s="83"/>
      <c r="F2" s="84"/>
      <c r="G2" s="1"/>
    </row>
    <row r="3" s="3" customFormat="1" ht="14.25"/>
    <row r="4" spans="1:6" s="3" customFormat="1" ht="14.25">
      <c r="A4" s="4"/>
      <c r="B4" s="5"/>
      <c r="C4" s="4"/>
      <c r="D4" s="85" t="s">
        <v>1</v>
      </c>
      <c r="E4" s="85"/>
      <c r="F4" s="26" t="s">
        <v>36</v>
      </c>
    </row>
    <row r="5" spans="1:9" s="3" customFormat="1" ht="15">
      <c r="A5" s="7"/>
      <c r="B5" s="8"/>
      <c r="C5" s="7"/>
      <c r="D5" s="9">
        <v>2017</v>
      </c>
      <c r="E5" s="9"/>
      <c r="F5" s="9" t="s">
        <v>35</v>
      </c>
      <c r="H5" s="58" t="s">
        <v>43</v>
      </c>
      <c r="I5" s="60"/>
    </row>
    <row r="6" spans="1:9" s="3" customFormat="1" ht="15">
      <c r="A6" s="78" t="s">
        <v>3</v>
      </c>
      <c r="B6" s="79"/>
      <c r="C6" s="28"/>
      <c r="D6" s="49">
        <v>260</v>
      </c>
      <c r="E6" s="49"/>
      <c r="F6" s="11" t="s">
        <v>4</v>
      </c>
      <c r="H6" s="59" t="s">
        <v>44</v>
      </c>
      <c r="I6" s="61"/>
    </row>
    <row r="7" spans="1:6" s="3" customFormat="1" ht="14.25">
      <c r="A7" s="80" t="s">
        <v>5</v>
      </c>
      <c r="B7" s="86"/>
      <c r="C7" s="27"/>
      <c r="D7" s="50">
        <v>9</v>
      </c>
      <c r="E7" s="50"/>
      <c r="F7" s="13" t="s">
        <v>4</v>
      </c>
    </row>
    <row r="8" spans="1:9" s="3" customFormat="1" ht="14.25">
      <c r="A8" s="7"/>
      <c r="B8" s="8"/>
      <c r="C8" s="7"/>
      <c r="D8" s="49">
        <f>D6-D7</f>
        <v>251</v>
      </c>
      <c r="E8" s="49"/>
      <c r="F8" s="11" t="s">
        <v>4</v>
      </c>
      <c r="H8" s="64" t="s">
        <v>53</v>
      </c>
      <c r="I8" s="64"/>
    </row>
    <row r="9" spans="1:6" s="3" customFormat="1" ht="14.25">
      <c r="A9" s="80" t="s">
        <v>57</v>
      </c>
      <c r="B9" s="81"/>
      <c r="C9" s="27"/>
      <c r="D9" s="51">
        <v>0</v>
      </c>
      <c r="E9" s="51"/>
      <c r="F9" s="13" t="s">
        <v>4</v>
      </c>
    </row>
    <row r="10" spans="1:6" s="3" customFormat="1" ht="14.25">
      <c r="A10" s="78" t="s">
        <v>6</v>
      </c>
      <c r="B10" s="79"/>
      <c r="C10" s="28"/>
      <c r="D10" s="49">
        <f>D8-D9</f>
        <v>251</v>
      </c>
      <c r="E10" s="49"/>
      <c r="F10" s="11" t="s">
        <v>4</v>
      </c>
    </row>
    <row r="11" spans="1:6" s="3" customFormat="1" ht="14.25">
      <c r="A11" s="80" t="s">
        <v>24</v>
      </c>
      <c r="B11" s="81"/>
      <c r="C11" s="27"/>
      <c r="D11" s="52">
        <v>25</v>
      </c>
      <c r="E11" s="52"/>
      <c r="F11" s="14" t="s">
        <v>4</v>
      </c>
    </row>
    <row r="12" spans="1:6" s="3" customFormat="1" ht="14.25">
      <c r="A12" s="80" t="s">
        <v>21</v>
      </c>
      <c r="B12" s="81"/>
      <c r="C12" s="27"/>
      <c r="D12" s="51">
        <v>5</v>
      </c>
      <c r="E12" s="51"/>
      <c r="F12" s="13" t="s">
        <v>4</v>
      </c>
    </row>
    <row r="13" spans="1:6" s="3" customFormat="1" ht="14.25">
      <c r="A13" s="78" t="s">
        <v>7</v>
      </c>
      <c r="B13" s="79"/>
      <c r="C13" s="28"/>
      <c r="D13" s="49">
        <f>D10-D11-D12</f>
        <v>221</v>
      </c>
      <c r="E13" s="49"/>
      <c r="F13" s="11" t="s">
        <v>4</v>
      </c>
    </row>
    <row r="14" spans="1:6" s="3" customFormat="1" ht="14.25">
      <c r="A14" s="80" t="s">
        <v>22</v>
      </c>
      <c r="B14" s="81"/>
      <c r="C14" s="27"/>
      <c r="D14" s="51">
        <v>5</v>
      </c>
      <c r="E14" s="51"/>
      <c r="F14" s="13" t="s">
        <v>4</v>
      </c>
    </row>
    <row r="15" spans="1:6" s="3" customFormat="1" ht="15" thickBot="1">
      <c r="A15" s="80" t="s">
        <v>7</v>
      </c>
      <c r="B15" s="81"/>
      <c r="C15" s="27"/>
      <c r="D15" s="53">
        <f>D13-D14</f>
        <v>216</v>
      </c>
      <c r="E15" s="53"/>
      <c r="F15" s="15" t="s">
        <v>4</v>
      </c>
    </row>
    <row r="16" spans="1:6" s="3" customFormat="1" ht="15" thickTop="1">
      <c r="A16" s="80" t="s">
        <v>25</v>
      </c>
      <c r="B16" s="81"/>
      <c r="C16" s="27"/>
      <c r="D16" s="54">
        <v>8</v>
      </c>
      <c r="E16" s="54"/>
      <c r="F16" s="17" t="s">
        <v>8</v>
      </c>
    </row>
    <row r="17" spans="1:6" s="3" customFormat="1" ht="14.25">
      <c r="A17" s="80" t="s">
        <v>26</v>
      </c>
      <c r="B17" s="81"/>
      <c r="C17" s="27"/>
      <c r="D17" s="54">
        <v>0.5</v>
      </c>
      <c r="E17" s="54"/>
      <c r="F17" s="18" t="s">
        <v>8</v>
      </c>
    </row>
    <row r="18" spans="1:6" s="3" customFormat="1" ht="14.25">
      <c r="A18" s="78" t="s">
        <v>9</v>
      </c>
      <c r="B18" s="79"/>
      <c r="C18" s="28"/>
      <c r="D18" s="55">
        <f>D16-D17</f>
        <v>7.5</v>
      </c>
      <c r="E18" s="55"/>
      <c r="F18" s="18" t="s">
        <v>8</v>
      </c>
    </row>
    <row r="19" spans="1:6" s="3" customFormat="1" ht="15">
      <c r="A19" s="89" t="s">
        <v>10</v>
      </c>
      <c r="B19" s="90"/>
      <c r="C19" s="29"/>
      <c r="D19" s="16"/>
      <c r="E19" s="16"/>
      <c r="F19" s="38" t="s">
        <v>8</v>
      </c>
    </row>
    <row r="20" spans="1:6" s="3" customFormat="1" ht="15">
      <c r="A20" s="80" t="s">
        <v>27</v>
      </c>
      <c r="B20" s="86"/>
      <c r="C20" s="27" t="s">
        <v>56</v>
      </c>
      <c r="D20" s="56">
        <f>D15*D18</f>
        <v>1620</v>
      </c>
      <c r="E20" s="56"/>
      <c r="F20" s="16" t="s">
        <v>8</v>
      </c>
    </row>
    <row r="21" spans="1:6" s="3" customFormat="1" ht="15.75" thickBot="1">
      <c r="A21" s="91" t="s">
        <v>37</v>
      </c>
      <c r="B21" s="92"/>
      <c r="C21" s="31" t="s">
        <v>38</v>
      </c>
      <c r="D21" s="57">
        <f>D20/12</f>
        <v>135</v>
      </c>
      <c r="E21" s="57"/>
      <c r="F21" s="19" t="s">
        <v>8</v>
      </c>
    </row>
    <row r="22" s="3" customFormat="1" ht="15" thickTop="1">
      <c r="F22" s="20"/>
    </row>
    <row r="23" s="3" customFormat="1" ht="14.25">
      <c r="F23" s="20"/>
    </row>
    <row r="24" s="3" customFormat="1" ht="14.25">
      <c r="F24" s="20"/>
    </row>
    <row r="25" s="3" customFormat="1" ht="15" thickBot="1">
      <c r="F25" s="20"/>
    </row>
    <row r="26" spans="1:7" s="2" customFormat="1" ht="16.5" thickBot="1">
      <c r="A26" s="93" t="s">
        <v>11</v>
      </c>
      <c r="B26" s="94"/>
      <c r="C26" s="94"/>
      <c r="D26" s="94"/>
      <c r="E26" s="94"/>
      <c r="F26" s="95"/>
      <c r="G26" s="1"/>
    </row>
    <row r="27" s="3" customFormat="1" ht="14.25"/>
    <row r="28" spans="1:6" s="3" customFormat="1" ht="14.25">
      <c r="A28" s="4" t="s">
        <v>45</v>
      </c>
      <c r="B28" s="21"/>
      <c r="C28" s="5"/>
      <c r="D28" s="6"/>
      <c r="E28" s="6"/>
      <c r="F28" s="22">
        <v>1750</v>
      </c>
    </row>
    <row r="29" spans="1:6" s="3" customFormat="1" ht="14.25">
      <c r="A29" s="7" t="s">
        <v>12</v>
      </c>
      <c r="B29" s="23"/>
      <c r="C29" s="8"/>
      <c r="D29" s="10"/>
      <c r="E29" s="10"/>
      <c r="F29" s="10"/>
    </row>
    <row r="30" spans="1:7" s="3" customFormat="1" ht="14.25">
      <c r="A30" s="7"/>
      <c r="B30" s="23"/>
      <c r="C30" s="67" t="s">
        <v>34</v>
      </c>
      <c r="D30" s="9" t="s">
        <v>67</v>
      </c>
      <c r="E30" s="9" t="s">
        <v>2</v>
      </c>
      <c r="F30" s="10"/>
      <c r="G30" s="37"/>
    </row>
    <row r="31" spans="1:6" s="3" customFormat="1" ht="14.25">
      <c r="A31" s="7"/>
      <c r="B31" s="23" t="s">
        <v>41</v>
      </c>
      <c r="C31" s="43">
        <v>6350</v>
      </c>
      <c r="D31" s="68" t="s">
        <v>47</v>
      </c>
      <c r="E31" s="10"/>
      <c r="F31" s="10"/>
    </row>
    <row r="32" spans="1:6" s="3" customFormat="1" ht="14.25">
      <c r="A32" s="7"/>
      <c r="B32" s="23" t="s">
        <v>42</v>
      </c>
      <c r="C32" s="43">
        <v>4350</v>
      </c>
      <c r="D32" s="10"/>
      <c r="E32" s="10"/>
      <c r="F32" s="10"/>
    </row>
    <row r="33" spans="1:6" s="3" customFormat="1" ht="14.25">
      <c r="A33" s="7" t="s">
        <v>13</v>
      </c>
      <c r="B33" s="23" t="s">
        <v>14</v>
      </c>
      <c r="C33" s="44">
        <f>$C$31*D33</f>
        <v>593.725</v>
      </c>
      <c r="D33" s="42">
        <v>0.0935</v>
      </c>
      <c r="E33" s="45">
        <f>D33</f>
        <v>0.0935</v>
      </c>
      <c r="F33" s="46">
        <f>IF(E33*$F$28&gt;C33,C33,E33*$F$28)</f>
        <v>163.625</v>
      </c>
    </row>
    <row r="34" spans="1:6" s="3" customFormat="1" ht="14.25">
      <c r="A34" s="7"/>
      <c r="B34" s="23" t="s">
        <v>15</v>
      </c>
      <c r="C34" s="43">
        <f>$C$32*D34</f>
        <v>317.54999999999995</v>
      </c>
      <c r="D34" s="42">
        <v>0.073</v>
      </c>
      <c r="E34" s="45">
        <f aca="true" t="shared" si="0" ref="E34:E40">D34</f>
        <v>0.073</v>
      </c>
      <c r="F34" s="46">
        <f aca="true" t="shared" si="1" ref="F34:F40">IF(E34*$F$28&gt;C34,C34,E34*$F$28)</f>
        <v>127.74999999999999</v>
      </c>
    </row>
    <row r="35" spans="1:6" s="3" customFormat="1" ht="14.25">
      <c r="A35" s="7"/>
      <c r="B35" s="23" t="s">
        <v>16</v>
      </c>
      <c r="C35" s="44">
        <f>$C$31*D35</f>
        <v>95.25</v>
      </c>
      <c r="D35" s="42">
        <v>0.015</v>
      </c>
      <c r="E35" s="45">
        <f t="shared" si="0"/>
        <v>0.015</v>
      </c>
      <c r="F35" s="46">
        <f t="shared" si="1"/>
        <v>26.25</v>
      </c>
    </row>
    <row r="36" spans="1:6" ht="14.25">
      <c r="A36" s="7"/>
      <c r="B36" s="23" t="s">
        <v>17</v>
      </c>
      <c r="C36" s="44">
        <f>$C$32*D36</f>
        <v>55.4625</v>
      </c>
      <c r="D36" s="42">
        <v>0.01275</v>
      </c>
      <c r="E36" s="45">
        <f t="shared" si="0"/>
        <v>0.01275</v>
      </c>
      <c r="F36" s="46">
        <f t="shared" si="1"/>
        <v>22.3125</v>
      </c>
    </row>
    <row r="37" spans="1:6" ht="14.25">
      <c r="A37" s="7"/>
      <c r="B37" s="23" t="s">
        <v>29</v>
      </c>
      <c r="C37" s="44">
        <f>$C$31*D37</f>
        <v>127</v>
      </c>
      <c r="D37" s="42">
        <v>0.02</v>
      </c>
      <c r="E37" s="45">
        <f t="shared" si="0"/>
        <v>0.02</v>
      </c>
      <c r="F37" s="46">
        <f t="shared" si="1"/>
        <v>35</v>
      </c>
    </row>
    <row r="38" spans="1:6" ht="14.25">
      <c r="A38" s="7"/>
      <c r="B38" s="23" t="s">
        <v>30</v>
      </c>
      <c r="C38" s="44">
        <f>$C$31*D38</f>
        <v>31.115</v>
      </c>
      <c r="D38" s="42">
        <v>0.0049</v>
      </c>
      <c r="E38" s="45">
        <f t="shared" si="0"/>
        <v>0.0049</v>
      </c>
      <c r="F38" s="46">
        <f t="shared" si="1"/>
        <v>8.575</v>
      </c>
    </row>
    <row r="39" spans="1:6" ht="14.25">
      <c r="A39" s="7"/>
      <c r="B39" s="23" t="s">
        <v>18</v>
      </c>
      <c r="C39" s="44">
        <f>$C$31*D39</f>
        <v>21.59</v>
      </c>
      <c r="D39" s="42">
        <v>0.0034</v>
      </c>
      <c r="E39" s="45">
        <f t="shared" si="0"/>
        <v>0.0034</v>
      </c>
      <c r="F39" s="46">
        <f t="shared" si="1"/>
        <v>5.949999999999999</v>
      </c>
    </row>
    <row r="40" spans="1:6" ht="14.25">
      <c r="A40" s="7"/>
      <c r="B40" s="23" t="s">
        <v>28</v>
      </c>
      <c r="C40" s="44">
        <f>$C$31*D40</f>
        <v>5.715</v>
      </c>
      <c r="D40" s="42">
        <v>0.0009</v>
      </c>
      <c r="E40" s="45">
        <f t="shared" si="0"/>
        <v>0.0009</v>
      </c>
      <c r="F40" s="46">
        <f t="shared" si="1"/>
        <v>1.575</v>
      </c>
    </row>
    <row r="41" spans="1:6" ht="14.25">
      <c r="A41" s="7"/>
      <c r="B41" s="23"/>
      <c r="C41" s="8"/>
      <c r="D41" s="10"/>
      <c r="E41" s="10"/>
      <c r="F41" s="10"/>
    </row>
    <row r="42" spans="1:6" ht="14.25">
      <c r="A42" s="7" t="s">
        <v>46</v>
      </c>
      <c r="B42" s="23"/>
      <c r="C42" s="8"/>
      <c r="D42" s="10"/>
      <c r="E42" s="10"/>
      <c r="F42" s="47">
        <v>0</v>
      </c>
    </row>
    <row r="43" spans="1:6" ht="15" thickBot="1">
      <c r="A43" s="34" t="s">
        <v>19</v>
      </c>
      <c r="B43" s="35"/>
      <c r="C43" s="36"/>
      <c r="D43" s="32"/>
      <c r="E43" s="32"/>
      <c r="F43" s="33">
        <f>F28+SUM(F33:F40)+F42</f>
        <v>2141.0375</v>
      </c>
    </row>
    <row r="44" spans="1:6" ht="15" thickBot="1">
      <c r="A44" s="7"/>
      <c r="B44" s="23"/>
      <c r="C44" s="23"/>
      <c r="D44" s="8"/>
      <c r="E44" s="10"/>
      <c r="F44" s="10"/>
    </row>
    <row r="45" spans="1:6" ht="17.25" thickBot="1">
      <c r="A45" s="96" t="s">
        <v>31</v>
      </c>
      <c r="B45" s="97"/>
      <c r="C45" s="97"/>
      <c r="D45" s="97"/>
      <c r="E45" s="97"/>
      <c r="F45" s="97"/>
    </row>
    <row r="46" spans="1:6" ht="15" thickBot="1">
      <c r="A46" s="98" t="s">
        <v>39</v>
      </c>
      <c r="B46" s="99"/>
      <c r="C46" s="23"/>
      <c r="D46" s="8"/>
      <c r="E46" s="10" t="s">
        <v>33</v>
      </c>
      <c r="F46" s="33">
        <f>F43</f>
        <v>2141.0375</v>
      </c>
    </row>
    <row r="47" spans="1:6" ht="14.25">
      <c r="A47" s="80" t="s">
        <v>40</v>
      </c>
      <c r="B47" s="100"/>
      <c r="C47" s="39"/>
      <c r="D47" s="40"/>
      <c r="E47" s="10" t="s">
        <v>32</v>
      </c>
      <c r="F47" s="48">
        <f>D21</f>
        <v>135</v>
      </c>
    </row>
    <row r="48" spans="1:6" ht="15" thickBot="1">
      <c r="A48" s="80" t="s">
        <v>49</v>
      </c>
      <c r="B48" s="100"/>
      <c r="C48" s="23"/>
      <c r="D48" s="23"/>
      <c r="E48" s="10"/>
      <c r="F48" s="24" t="s">
        <v>20</v>
      </c>
    </row>
    <row r="49" spans="1:6" ht="16.5" thickTop="1">
      <c r="A49" s="101" t="s">
        <v>48</v>
      </c>
      <c r="B49" s="102"/>
      <c r="C49" s="102"/>
      <c r="D49" s="25"/>
      <c r="E49" s="12"/>
      <c r="F49" s="41">
        <f>F46/F47</f>
        <v>15.859537037037036</v>
      </c>
    </row>
    <row r="50" spans="1:6" ht="14.25">
      <c r="A50" s="3"/>
      <c r="B50" s="3"/>
      <c r="C50" s="3"/>
      <c r="D50" s="3"/>
      <c r="E50" s="3"/>
      <c r="F50" s="3"/>
    </row>
    <row r="51" spans="1:6" ht="14.25" customHeight="1">
      <c r="A51" s="87" t="s">
        <v>58</v>
      </c>
      <c r="B51" s="88"/>
      <c r="C51" s="88"/>
      <c r="D51" s="88"/>
      <c r="E51" s="88"/>
      <c r="F51" s="88"/>
    </row>
    <row r="52" spans="1:6" ht="14.25">
      <c r="A52" s="3"/>
      <c r="B52" s="3" t="s">
        <v>59</v>
      </c>
      <c r="C52" s="3"/>
      <c r="D52" s="3"/>
      <c r="E52" s="3">
        <f>D6*D16</f>
        <v>2080</v>
      </c>
      <c r="F52" s="3"/>
    </row>
    <row r="53" spans="1:6" ht="14.25">
      <c r="A53" s="3"/>
      <c r="B53" s="3" t="s">
        <v>60</v>
      </c>
      <c r="C53" s="3"/>
      <c r="D53" s="3"/>
      <c r="E53" s="69">
        <f>F28*12/E52</f>
        <v>10.096153846153847</v>
      </c>
      <c r="F53" s="3"/>
    </row>
    <row r="54" spans="1:6" ht="12.75">
      <c r="A54" s="87" t="s">
        <v>65</v>
      </c>
      <c r="B54" s="88"/>
      <c r="C54" s="88"/>
      <c r="D54" s="88"/>
      <c r="E54" s="88"/>
      <c r="F54" s="88"/>
    </row>
    <row r="55" spans="1:6" ht="14.25">
      <c r="A55" s="87" t="s">
        <v>66</v>
      </c>
      <c r="B55" s="87"/>
      <c r="C55" s="30"/>
      <c r="D55" s="3"/>
      <c r="E55" s="3"/>
      <c r="F55" s="3"/>
    </row>
    <row r="56" spans="1:6" ht="14.25">
      <c r="A56" s="3"/>
      <c r="B56" s="3"/>
      <c r="C56" s="3"/>
      <c r="D56" s="3"/>
      <c r="E56" s="3"/>
      <c r="F56" s="3"/>
    </row>
    <row r="57" spans="1:6" ht="14.25">
      <c r="A57" s="3"/>
      <c r="B57" s="3"/>
      <c r="C57" s="3"/>
      <c r="D57" s="3"/>
      <c r="E57" s="3"/>
      <c r="F57" s="3"/>
    </row>
    <row r="85" ht="3" customHeight="1"/>
    <row r="86" ht="12.75" hidden="1"/>
    <row r="87" ht="12.75" hidden="1"/>
    <row r="89" ht="8.25" customHeight="1"/>
    <row r="90" ht="12.75" hidden="1"/>
  </sheetData>
  <sheetProtection/>
  <mergeCells count="26">
    <mergeCell ref="A10:B10"/>
    <mergeCell ref="A2:F2"/>
    <mergeCell ref="D4:E4"/>
    <mergeCell ref="A6:B6"/>
    <mergeCell ref="A7:B7"/>
    <mergeCell ref="A9:B9"/>
    <mergeCell ref="A26:F26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54:F54"/>
    <mergeCell ref="A55:B55"/>
    <mergeCell ref="A45:F45"/>
    <mergeCell ref="A46:B46"/>
    <mergeCell ref="A47:B47"/>
    <mergeCell ref="A48:B48"/>
    <mergeCell ref="A49:C49"/>
    <mergeCell ref="A51:F51"/>
  </mergeCells>
  <printOptions/>
  <pageMargins left="0.7874015748031497" right="0.7874015748031497" top="0.7874015748031497" bottom="0.5118110236220472" header="0.3937007874015748" footer="0.3937007874015748"/>
  <pageSetup fitToHeight="1" fitToWidth="1" horizontalDpi="600" verticalDpi="600" orientation="portrait" paperSize="9" scale="62" r:id="rId2"/>
  <headerFooter alignWithMargins="0">
    <oddHeader>&amp;C&amp;"Arial,Fett"&amp;16Ermittlung der effektiven Lohnkosten je produktive Stunde</oddHeader>
    <oddFooter>&amp;L&amp;9Stand Januar 2017
© Copyright Deubner Verlag GmbH &amp;&amp; Co. KG - www.deubner-verlag.de &amp;RSeite &amp;P von &amp;N     © bpw 2017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view="pageLayout" workbookViewId="0" topLeftCell="A1">
      <selection activeCell="I22" sqref="I22"/>
    </sheetView>
  </sheetViews>
  <sheetFormatPr defaultColWidth="11.421875" defaultRowHeight="12.75"/>
  <cols>
    <col min="1" max="1" width="3.28125" style="0" customWidth="1"/>
    <col min="2" max="2" width="35.00390625" style="0" customWidth="1"/>
    <col min="3" max="3" width="12.8515625" style="0" customWidth="1"/>
    <col min="4" max="4" width="13.8515625" style="0" customWidth="1"/>
    <col min="5" max="5" width="14.7109375" style="0" customWidth="1"/>
    <col min="6" max="6" width="14.8515625" style="0" customWidth="1"/>
  </cols>
  <sheetData>
    <row r="1" ht="13.5" thickBot="1"/>
    <row r="2" spans="1:7" s="2" customFormat="1" ht="18.75" thickBot="1">
      <c r="A2" s="82" t="s">
        <v>0</v>
      </c>
      <c r="B2" s="83"/>
      <c r="C2" s="83"/>
      <c r="D2" s="83"/>
      <c r="E2" s="83"/>
      <c r="F2" s="84"/>
      <c r="G2" s="1"/>
    </row>
    <row r="3" s="3" customFormat="1" ht="14.25"/>
    <row r="4" spans="1:6" s="3" customFormat="1" ht="14.25">
      <c r="A4" s="4"/>
      <c r="B4" s="5"/>
      <c r="C4" s="4"/>
      <c r="D4" s="85" t="s">
        <v>1</v>
      </c>
      <c r="E4" s="85"/>
      <c r="F4" s="26" t="s">
        <v>36</v>
      </c>
    </row>
    <row r="5" spans="1:9" s="3" customFormat="1" ht="15">
      <c r="A5" s="7"/>
      <c r="B5" s="8"/>
      <c r="C5" s="7"/>
      <c r="D5" s="9">
        <v>2017</v>
      </c>
      <c r="E5" s="9"/>
      <c r="F5" s="9" t="s">
        <v>35</v>
      </c>
      <c r="H5" s="58" t="s">
        <v>43</v>
      </c>
      <c r="I5" s="60"/>
    </row>
    <row r="6" spans="1:9" s="3" customFormat="1" ht="15">
      <c r="A6" s="78" t="s">
        <v>3</v>
      </c>
      <c r="B6" s="79"/>
      <c r="C6" s="28"/>
      <c r="D6" s="49">
        <v>260</v>
      </c>
      <c r="E6" s="49"/>
      <c r="F6" s="11" t="s">
        <v>4</v>
      </c>
      <c r="H6" s="59" t="s">
        <v>44</v>
      </c>
      <c r="I6" s="61"/>
    </row>
    <row r="7" spans="1:6" s="3" customFormat="1" ht="14.25">
      <c r="A7" s="80" t="s">
        <v>5</v>
      </c>
      <c r="B7" s="86"/>
      <c r="C7" s="27"/>
      <c r="D7" s="50">
        <v>9</v>
      </c>
      <c r="E7" s="50"/>
      <c r="F7" s="13" t="s">
        <v>4</v>
      </c>
    </row>
    <row r="8" spans="1:9" s="3" customFormat="1" ht="14.25">
      <c r="A8" s="7"/>
      <c r="B8" s="8"/>
      <c r="C8" s="7"/>
      <c r="D8" s="49">
        <f>D6-D7</f>
        <v>251</v>
      </c>
      <c r="E8" s="49"/>
      <c r="F8" s="11" t="s">
        <v>4</v>
      </c>
      <c r="H8" s="103" t="s">
        <v>54</v>
      </c>
      <c r="I8" s="103"/>
    </row>
    <row r="9" spans="1:6" s="3" customFormat="1" ht="14.25">
      <c r="A9" s="80" t="s">
        <v>23</v>
      </c>
      <c r="B9" s="81"/>
      <c r="C9" s="27"/>
      <c r="D9" s="51">
        <v>1</v>
      </c>
      <c r="E9" s="51"/>
      <c r="F9" s="13" t="s">
        <v>4</v>
      </c>
    </row>
    <row r="10" spans="1:6" s="3" customFormat="1" ht="14.25">
      <c r="A10" s="78" t="s">
        <v>6</v>
      </c>
      <c r="B10" s="79"/>
      <c r="C10" s="28"/>
      <c r="D10" s="49">
        <f>D8-D9</f>
        <v>250</v>
      </c>
      <c r="E10" s="49"/>
      <c r="F10" s="11" t="s">
        <v>4</v>
      </c>
    </row>
    <row r="11" spans="1:6" s="3" customFormat="1" ht="14.25">
      <c r="A11" s="80" t="s">
        <v>24</v>
      </c>
      <c r="B11" s="81"/>
      <c r="C11" s="27"/>
      <c r="D11" s="52">
        <v>25</v>
      </c>
      <c r="E11" s="52"/>
      <c r="F11" s="14" t="s">
        <v>4</v>
      </c>
    </row>
    <row r="12" spans="1:6" s="3" customFormat="1" ht="14.25">
      <c r="A12" s="80" t="s">
        <v>21</v>
      </c>
      <c r="B12" s="81"/>
      <c r="C12" s="27"/>
      <c r="D12" s="51">
        <v>5</v>
      </c>
      <c r="E12" s="51"/>
      <c r="F12" s="13" t="s">
        <v>4</v>
      </c>
    </row>
    <row r="13" spans="1:6" s="3" customFormat="1" ht="14.25">
      <c r="A13" s="78" t="s">
        <v>7</v>
      </c>
      <c r="B13" s="79"/>
      <c r="C13" s="28"/>
      <c r="D13" s="49">
        <f>D10-D11-D12</f>
        <v>220</v>
      </c>
      <c r="E13" s="49"/>
      <c r="F13" s="11" t="s">
        <v>4</v>
      </c>
    </row>
    <row r="14" spans="1:6" s="3" customFormat="1" ht="14.25">
      <c r="A14" s="80" t="s">
        <v>22</v>
      </c>
      <c r="B14" s="81"/>
      <c r="C14" s="27"/>
      <c r="D14" s="51">
        <v>2</v>
      </c>
      <c r="E14" s="51"/>
      <c r="F14" s="13" t="s">
        <v>4</v>
      </c>
    </row>
    <row r="15" spans="1:6" s="3" customFormat="1" ht="15" thickBot="1">
      <c r="A15" s="80" t="s">
        <v>7</v>
      </c>
      <c r="B15" s="81"/>
      <c r="C15" s="27"/>
      <c r="D15" s="53">
        <f>D13-D14</f>
        <v>218</v>
      </c>
      <c r="E15" s="53"/>
      <c r="F15" s="15" t="s">
        <v>4</v>
      </c>
    </row>
    <row r="16" spans="1:10" s="3" customFormat="1" ht="15" thickTop="1">
      <c r="A16" s="80" t="s">
        <v>25</v>
      </c>
      <c r="B16" s="81"/>
      <c r="C16" s="27"/>
      <c r="D16" s="54">
        <v>7.5</v>
      </c>
      <c r="E16" s="54"/>
      <c r="F16" s="17" t="s">
        <v>8</v>
      </c>
      <c r="H16" s="77" t="s">
        <v>72</v>
      </c>
      <c r="I16" s="76"/>
      <c r="J16" s="76"/>
    </row>
    <row r="17" spans="1:6" s="3" customFormat="1" ht="14.25">
      <c r="A17" s="80" t="s">
        <v>26</v>
      </c>
      <c r="B17" s="81"/>
      <c r="C17" s="27"/>
      <c r="D17" s="54">
        <v>0.3</v>
      </c>
      <c r="E17" s="54"/>
      <c r="F17" s="18" t="s">
        <v>8</v>
      </c>
    </row>
    <row r="18" spans="1:6" s="3" customFormat="1" ht="14.25">
      <c r="A18" s="78" t="s">
        <v>9</v>
      </c>
      <c r="B18" s="79"/>
      <c r="C18" s="28"/>
      <c r="D18" s="55">
        <f>D16-D17</f>
        <v>7.2</v>
      </c>
      <c r="E18" s="55"/>
      <c r="F18" s="18" t="s">
        <v>8</v>
      </c>
    </row>
    <row r="19" spans="1:6" s="3" customFormat="1" ht="15">
      <c r="A19" s="89" t="s">
        <v>10</v>
      </c>
      <c r="B19" s="90"/>
      <c r="C19" s="29"/>
      <c r="D19" s="16"/>
      <c r="E19" s="16"/>
      <c r="F19" s="38" t="s">
        <v>8</v>
      </c>
    </row>
    <row r="20" spans="1:6" s="3" customFormat="1" ht="15">
      <c r="A20" s="80" t="s">
        <v>27</v>
      </c>
      <c r="B20" s="86"/>
      <c r="C20" s="27" t="s">
        <v>56</v>
      </c>
      <c r="D20" s="56">
        <f>D15*D18</f>
        <v>1569.6000000000001</v>
      </c>
      <c r="E20" s="56"/>
      <c r="F20" s="16" t="s">
        <v>8</v>
      </c>
    </row>
    <row r="21" spans="1:6" s="3" customFormat="1" ht="15.75" thickBot="1">
      <c r="A21" s="91" t="s">
        <v>37</v>
      </c>
      <c r="B21" s="92"/>
      <c r="C21" s="31" t="s">
        <v>38</v>
      </c>
      <c r="D21" s="57">
        <f>D20/12</f>
        <v>130.8</v>
      </c>
      <c r="E21" s="57"/>
      <c r="F21" s="19" t="s">
        <v>8</v>
      </c>
    </row>
    <row r="22" s="3" customFormat="1" ht="15" thickTop="1">
      <c r="F22" s="20"/>
    </row>
    <row r="23" s="3" customFormat="1" ht="14.25">
      <c r="F23" s="20"/>
    </row>
    <row r="24" s="3" customFormat="1" ht="14.25">
      <c r="F24" s="20"/>
    </row>
    <row r="25" s="3" customFormat="1" ht="15" thickBot="1">
      <c r="F25" s="20"/>
    </row>
    <row r="26" spans="1:7" s="2" customFormat="1" ht="16.5" thickBot="1">
      <c r="A26" s="93" t="s">
        <v>11</v>
      </c>
      <c r="B26" s="94"/>
      <c r="C26" s="94"/>
      <c r="D26" s="94"/>
      <c r="E26" s="94"/>
      <c r="F26" s="95"/>
      <c r="G26" s="1"/>
    </row>
    <row r="27" spans="4:5" s="3" customFormat="1" ht="14.25">
      <c r="D27" s="74" t="s">
        <v>50</v>
      </c>
      <c r="E27" s="75" t="s">
        <v>51</v>
      </c>
    </row>
    <row r="28" spans="1:8" s="3" customFormat="1" ht="14.25">
      <c r="A28" s="4" t="s">
        <v>45</v>
      </c>
      <c r="B28" s="21"/>
      <c r="C28" s="5"/>
      <c r="D28" s="65">
        <v>8.84</v>
      </c>
      <c r="E28" s="6">
        <f>D6*D16/12</f>
        <v>162.5</v>
      </c>
      <c r="F28" s="22">
        <f>D28*E28</f>
        <v>1436.5</v>
      </c>
      <c r="H28" s="66" t="s">
        <v>55</v>
      </c>
    </row>
    <row r="29" spans="1:8" s="3" customFormat="1" ht="14.25">
      <c r="A29" s="7"/>
      <c r="B29" s="23"/>
      <c r="C29" s="8" t="s">
        <v>63</v>
      </c>
      <c r="D29" s="10"/>
      <c r="E29" s="71">
        <v>0.2</v>
      </c>
      <c r="F29" s="10"/>
      <c r="H29" s="3" t="s">
        <v>61</v>
      </c>
    </row>
    <row r="30" spans="1:8" s="3" customFormat="1" ht="14.25">
      <c r="A30" s="7" t="s">
        <v>12</v>
      </c>
      <c r="B30" s="23"/>
      <c r="C30" s="67" t="s">
        <v>34</v>
      </c>
      <c r="D30" s="9" t="s">
        <v>67</v>
      </c>
      <c r="E30" s="9" t="s">
        <v>2</v>
      </c>
      <c r="F30" s="10"/>
      <c r="G30" s="37"/>
      <c r="H30" s="70" t="s">
        <v>62</v>
      </c>
    </row>
    <row r="31" spans="1:6" s="3" customFormat="1" ht="14.25">
      <c r="A31" s="7"/>
      <c r="B31" s="23" t="s">
        <v>41</v>
      </c>
      <c r="C31" s="43">
        <v>6350</v>
      </c>
      <c r="D31" s="68" t="s">
        <v>47</v>
      </c>
      <c r="E31" s="10"/>
      <c r="F31" s="10"/>
    </row>
    <row r="32" spans="1:6" s="3" customFormat="1" ht="14.25">
      <c r="A32" s="7"/>
      <c r="B32" s="23" t="s">
        <v>42</v>
      </c>
      <c r="C32" s="43">
        <v>4350</v>
      </c>
      <c r="D32" s="10"/>
      <c r="E32" s="10"/>
      <c r="F32" s="10"/>
    </row>
    <row r="33" spans="1:6" s="3" customFormat="1" ht="14.25">
      <c r="A33" s="7" t="s">
        <v>13</v>
      </c>
      <c r="B33" s="23" t="s">
        <v>14</v>
      </c>
      <c r="C33" s="44">
        <f>$C$31*D33</f>
        <v>593.725</v>
      </c>
      <c r="D33" s="42">
        <v>0.0935</v>
      </c>
      <c r="E33" s="45">
        <f aca="true" t="shared" si="0" ref="E33:E40">D33</f>
        <v>0.0935</v>
      </c>
      <c r="F33" s="46">
        <f aca="true" t="shared" si="1" ref="F33:F40">IF(E33*$F$28&gt;C33,C33,E33*$F$28)</f>
        <v>134.31275</v>
      </c>
    </row>
    <row r="34" spans="1:6" s="3" customFormat="1" ht="14.25">
      <c r="A34" s="7"/>
      <c r="B34" s="23" t="s">
        <v>15</v>
      </c>
      <c r="C34" s="43">
        <f>$C$32*D34</f>
        <v>317.54999999999995</v>
      </c>
      <c r="D34" s="42">
        <v>0.073</v>
      </c>
      <c r="E34" s="45">
        <f t="shared" si="0"/>
        <v>0.073</v>
      </c>
      <c r="F34" s="46">
        <f t="shared" si="1"/>
        <v>104.86449999999999</v>
      </c>
    </row>
    <row r="35" spans="1:6" s="3" customFormat="1" ht="14.25">
      <c r="A35" s="7"/>
      <c r="B35" s="23" t="s">
        <v>16</v>
      </c>
      <c r="C35" s="44">
        <f>$C$31*D35</f>
        <v>95.25</v>
      </c>
      <c r="D35" s="42">
        <v>0.015</v>
      </c>
      <c r="E35" s="45">
        <f t="shared" si="0"/>
        <v>0.015</v>
      </c>
      <c r="F35" s="46">
        <f t="shared" si="1"/>
        <v>21.5475</v>
      </c>
    </row>
    <row r="36" spans="1:6" ht="14.25">
      <c r="A36" s="7"/>
      <c r="B36" s="23" t="s">
        <v>17</v>
      </c>
      <c r="C36" s="44">
        <f>$C$32*D36</f>
        <v>55.4625</v>
      </c>
      <c r="D36" s="42">
        <v>0.01275</v>
      </c>
      <c r="E36" s="45">
        <v>0.01025</v>
      </c>
      <c r="F36" s="46">
        <f t="shared" si="1"/>
        <v>14.724125</v>
      </c>
    </row>
    <row r="37" spans="1:6" ht="14.25">
      <c r="A37" s="7"/>
      <c r="B37" s="23" t="s">
        <v>29</v>
      </c>
      <c r="C37" s="44">
        <f>$C$31*D37</f>
        <v>127</v>
      </c>
      <c r="D37" s="42">
        <v>0.02</v>
      </c>
      <c r="E37" s="45">
        <f t="shared" si="0"/>
        <v>0.02</v>
      </c>
      <c r="F37" s="46">
        <f t="shared" si="1"/>
        <v>28.73</v>
      </c>
    </row>
    <row r="38" spans="1:6" ht="14.25">
      <c r="A38" s="7"/>
      <c r="B38" s="23" t="s">
        <v>30</v>
      </c>
      <c r="C38" s="44">
        <f>$C$31*D38</f>
        <v>31.115</v>
      </c>
      <c r="D38" s="42">
        <v>0.0049</v>
      </c>
      <c r="E38" s="45">
        <f t="shared" si="0"/>
        <v>0.0049</v>
      </c>
      <c r="F38" s="46">
        <f t="shared" si="1"/>
        <v>7.03885</v>
      </c>
    </row>
    <row r="39" spans="1:6" ht="14.25">
      <c r="A39" s="7"/>
      <c r="B39" s="23" t="s">
        <v>18</v>
      </c>
      <c r="C39" s="44">
        <f>$C$31*D39</f>
        <v>21.59</v>
      </c>
      <c r="D39" s="42">
        <v>0.0034</v>
      </c>
      <c r="E39" s="45">
        <f t="shared" si="0"/>
        <v>0.0034</v>
      </c>
      <c r="F39" s="46">
        <f t="shared" si="1"/>
        <v>4.8841</v>
      </c>
    </row>
    <row r="40" spans="1:6" ht="14.25">
      <c r="A40" s="7"/>
      <c r="B40" s="23" t="s">
        <v>28</v>
      </c>
      <c r="C40" s="44">
        <f>$C$31*D40</f>
        <v>5.715</v>
      </c>
      <c r="D40" s="42">
        <v>0.0009</v>
      </c>
      <c r="E40" s="45">
        <f t="shared" si="0"/>
        <v>0.0009</v>
      </c>
      <c r="F40" s="46">
        <f t="shared" si="1"/>
        <v>1.29285</v>
      </c>
    </row>
    <row r="41" spans="1:6" ht="14.25">
      <c r="A41" s="7"/>
      <c r="B41" s="23"/>
      <c r="C41" s="8"/>
      <c r="D41" s="10"/>
      <c r="E41" s="10"/>
      <c r="F41" s="10"/>
    </row>
    <row r="42" spans="1:6" ht="14.25">
      <c r="A42" s="7" t="s">
        <v>46</v>
      </c>
      <c r="B42" s="23"/>
      <c r="C42" s="8"/>
      <c r="D42" s="10" t="s">
        <v>52</v>
      </c>
      <c r="E42" s="62">
        <v>0.25</v>
      </c>
      <c r="F42" s="63">
        <f>F28*E42*E29</f>
        <v>71.825</v>
      </c>
    </row>
    <row r="43" spans="1:6" ht="15" thickBot="1">
      <c r="A43" s="34" t="s">
        <v>19</v>
      </c>
      <c r="B43" s="35"/>
      <c r="C43" s="36"/>
      <c r="D43" s="32"/>
      <c r="E43" s="32"/>
      <c r="F43" s="33">
        <f>SUM(F28:F42)</f>
        <v>1825.7196749999998</v>
      </c>
    </row>
    <row r="44" spans="1:6" ht="15" thickBot="1">
      <c r="A44" s="7"/>
      <c r="B44" s="23"/>
      <c r="C44" s="23"/>
      <c r="D44" s="8"/>
      <c r="E44" s="10"/>
      <c r="F44" s="10"/>
    </row>
    <row r="45" spans="1:6" ht="17.25" thickBot="1">
      <c r="A45" s="96" t="s">
        <v>31</v>
      </c>
      <c r="B45" s="97"/>
      <c r="C45" s="97"/>
      <c r="D45" s="97"/>
      <c r="E45" s="97"/>
      <c r="F45" s="97"/>
    </row>
    <row r="46" spans="1:6" ht="15" thickBot="1">
      <c r="A46" s="98" t="s">
        <v>39</v>
      </c>
      <c r="B46" s="99"/>
      <c r="C46" s="23"/>
      <c r="D46" s="8"/>
      <c r="E46" s="10" t="s">
        <v>33</v>
      </c>
      <c r="F46" s="33">
        <f>F43</f>
        <v>1825.7196749999998</v>
      </c>
    </row>
    <row r="47" spans="1:6" ht="14.25">
      <c r="A47" s="80" t="s">
        <v>40</v>
      </c>
      <c r="B47" s="100"/>
      <c r="C47" s="39"/>
      <c r="D47" s="40"/>
      <c r="E47" s="10" t="s">
        <v>32</v>
      </c>
      <c r="F47" s="48">
        <f>D21</f>
        <v>130.8</v>
      </c>
    </row>
    <row r="48" spans="1:6" ht="15" thickBot="1">
      <c r="A48" s="80" t="s">
        <v>49</v>
      </c>
      <c r="B48" s="100"/>
      <c r="C48" s="23"/>
      <c r="D48" s="23"/>
      <c r="E48" s="10"/>
      <c r="F48" s="24" t="s">
        <v>20</v>
      </c>
    </row>
    <row r="49" spans="1:6" ht="16.5" thickTop="1">
      <c r="A49" s="101" t="s">
        <v>48</v>
      </c>
      <c r="B49" s="102"/>
      <c r="C49" s="102"/>
      <c r="D49" s="25"/>
      <c r="E49" s="12"/>
      <c r="F49" s="41">
        <f>F46/F47</f>
        <v>13.958101490825685</v>
      </c>
    </row>
    <row r="50" spans="1:6" ht="14.25">
      <c r="A50" s="3" t="s">
        <v>64</v>
      </c>
      <c r="B50" s="3"/>
      <c r="C50" s="3"/>
      <c r="D50" s="3"/>
      <c r="E50" s="3"/>
      <c r="F50" s="3"/>
    </row>
    <row r="51" spans="1:6" ht="14.25" customHeight="1">
      <c r="A51" s="87" t="s">
        <v>65</v>
      </c>
      <c r="B51" s="88"/>
      <c r="C51" s="88"/>
      <c r="D51" s="88"/>
      <c r="E51" s="88"/>
      <c r="F51" s="88"/>
    </row>
    <row r="52" spans="1:6" ht="14.25">
      <c r="A52" s="87" t="s">
        <v>66</v>
      </c>
      <c r="B52" s="87"/>
      <c r="C52" s="30"/>
      <c r="D52" s="3"/>
      <c r="E52" s="3"/>
      <c r="F52" s="3"/>
    </row>
    <row r="53" spans="1:6" ht="14.25">
      <c r="A53" s="3"/>
      <c r="B53" s="3"/>
      <c r="C53" s="3"/>
      <c r="D53" s="3"/>
      <c r="E53" s="3"/>
      <c r="F53" s="3"/>
    </row>
    <row r="54" spans="1:6" ht="14.25">
      <c r="A54" s="3"/>
      <c r="B54" s="3"/>
      <c r="C54" s="3"/>
      <c r="D54" s="3"/>
      <c r="E54" s="3"/>
      <c r="F54" s="3"/>
    </row>
    <row r="55" spans="1:6" ht="14.25">
      <c r="A55" s="3"/>
      <c r="B55" s="3"/>
      <c r="C55" s="3"/>
      <c r="D55" s="3"/>
      <c r="E55" s="3"/>
      <c r="F55" s="3"/>
    </row>
    <row r="56" spans="1:6" ht="14.25">
      <c r="A56" s="3"/>
      <c r="B56" s="3"/>
      <c r="C56" s="3"/>
      <c r="D56" s="3"/>
      <c r="E56" s="3"/>
      <c r="F56" s="3"/>
    </row>
    <row r="57" spans="1:6" ht="14.25">
      <c r="A57" s="3"/>
      <c r="B57" s="3"/>
      <c r="C57" s="3"/>
      <c r="D57" s="3"/>
      <c r="E57" s="3"/>
      <c r="F57" s="3"/>
    </row>
  </sheetData>
  <sheetProtection/>
  <mergeCells count="26">
    <mergeCell ref="H8:I8"/>
    <mergeCell ref="A52:B52"/>
    <mergeCell ref="A45:F45"/>
    <mergeCell ref="A21:B21"/>
    <mergeCell ref="A46:B46"/>
    <mergeCell ref="A47:B47"/>
    <mergeCell ref="A48:B48"/>
    <mergeCell ref="A49:C49"/>
    <mergeCell ref="A18:B18"/>
    <mergeCell ref="A19:B19"/>
    <mergeCell ref="A51:F51"/>
    <mergeCell ref="A14:B14"/>
    <mergeCell ref="A15:B15"/>
    <mergeCell ref="A16:B16"/>
    <mergeCell ref="A17:B17"/>
    <mergeCell ref="A2:F2"/>
    <mergeCell ref="D4:E4"/>
    <mergeCell ref="A26:F26"/>
    <mergeCell ref="A7:B7"/>
    <mergeCell ref="A9:B9"/>
    <mergeCell ref="A6:B6"/>
    <mergeCell ref="A10:B10"/>
    <mergeCell ref="A11:B11"/>
    <mergeCell ref="A12:B12"/>
    <mergeCell ref="A13:B13"/>
    <mergeCell ref="A20:B20"/>
  </mergeCells>
  <hyperlinks>
    <hyperlink ref="H30" r:id="rId1" display="www.zoll.de"/>
  </hyperlinks>
  <printOptions/>
  <pageMargins left="0.7874015748031497" right="0.7874015748031497" top="0.7874015748031497" bottom="0.5118110236220472" header="0.3937007874015748" footer="0.3937007874015748"/>
  <pageSetup fitToHeight="1" fitToWidth="1" horizontalDpi="600" verticalDpi="600" orientation="portrait" paperSize="9" scale="62" r:id="rId3"/>
  <headerFooter alignWithMargins="0">
    <oddHeader>&amp;C&amp;"Arial,Fett"&amp;16Ermittlung der effektiven Lohnkosten je produktive Stunde
&amp;"Arial,Standard"&amp;11&amp;A</oddHeader>
    <oddFooter>&amp;L&amp;9Stand Januar 2017
© Copyright Deubner Verlag GmbH &amp;&amp; Co. KG - www.deubner-verlag.de &amp;R&amp;9Seite &amp;P von &amp;N     © bpw 2017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68</v>
      </c>
      <c r="B1" t="s">
        <v>69</v>
      </c>
    </row>
    <row r="2" spans="1:2" ht="12.75">
      <c r="A2" t="s">
        <v>70</v>
      </c>
      <c r="B2" t="s">
        <v>71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Schwarte, Elke</dc:creator>
  <cp:keywords/>
  <dc:description/>
  <cp:lastModifiedBy>Schwarte, Elke</cp:lastModifiedBy>
  <cp:lastPrinted>2017-01-16T15:53:57Z</cp:lastPrinted>
  <dcterms:created xsi:type="dcterms:W3CDTF">2007-05-01T17:02:34Z</dcterms:created>
  <dcterms:modified xsi:type="dcterms:W3CDTF">2017-01-16T15:54:13Z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34">
    <vt:lpwstr>J</vt:lpwstr>
  </property>
  <property fmtid="{D5CDD505-2E9C-101B-9397-08002B2CF9AE}" pid="3" name="KAW999957">
    <vt:lpwstr>MS Excel</vt:lpwstr>
  </property>
</Properties>
</file>