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3080" activeTab="0"/>
  </bookViews>
  <sheets>
    <sheet name="Unternehmerlohn 28 T€" sheetId="1" r:id="rId1"/>
    <sheet name="Unternehmerlohn 33 T€ (2)" sheetId="2" r:id="rId2"/>
    <sheet name="__Goal_Metadata" sheetId="3" r:id="rId3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<sst xmlns="http://schemas.openxmlformats.org/spreadsheetml/2006/main" count="128" uniqueCount="59">
  <si>
    <t>produktive Stunden Arbeitnehmer</t>
  </si>
  <si>
    <t>unproduktive Stunden Arbeitnehmer</t>
  </si>
  <si>
    <t>€/h</t>
  </si>
  <si>
    <t>Mindestlohn</t>
  </si>
  <si>
    <t>Stundensatz (sozialversicherungspflichtig)</t>
  </si>
  <si>
    <t>zzgl. AG-Anteil SV:</t>
  </si>
  <si>
    <t>Krankenversicherung</t>
  </si>
  <si>
    <t>Pflegeversicherung</t>
  </si>
  <si>
    <t>Rentenversicherung</t>
  </si>
  <si>
    <t>Arbeitslosenversicherung</t>
  </si>
  <si>
    <t>Umlagen U1, U2, Inso</t>
  </si>
  <si>
    <t>Summe AG-Anteil SV</t>
  </si>
  <si>
    <t>(gerechnet auf Sozialversicherungsbrutto)</t>
  </si>
  <si>
    <t xml:space="preserve">Berufsgenossenschaft </t>
  </si>
  <si>
    <t>(gerechnet auf Gesamtbrutto)</t>
  </si>
  <si>
    <t>Personalkosten produktiv je Stunde</t>
  </si>
  <si>
    <t>Personalkosten unproduktiv</t>
  </si>
  <si>
    <t>Anzahl Stunden</t>
  </si>
  <si>
    <t>Aufwand</t>
  </si>
  <si>
    <t>Abrechnungsstunden</t>
  </si>
  <si>
    <t>Personalkosten unproduktiv je Stunde</t>
  </si>
  <si>
    <t>Summe Personalkosten</t>
  </si>
  <si>
    <t>Raumkosten</t>
  </si>
  <si>
    <t>Versicherungen</t>
  </si>
  <si>
    <t>Beiträge</t>
  </si>
  <si>
    <t>Kfz-Kosten</t>
  </si>
  <si>
    <t>Instandhaltung</t>
  </si>
  <si>
    <t>Abschreibungen</t>
  </si>
  <si>
    <t>sonstige Kosten</t>
  </si>
  <si>
    <t>Gewerbesteuer</t>
  </si>
  <si>
    <t>Kosten gesamt</t>
  </si>
  <si>
    <t>Aufschlagssatz allgemeine Verwaltung</t>
  </si>
  <si>
    <t>Kalkulation Unternehmerlohn:</t>
  </si>
  <si>
    <t>Unternehmerlohn gesamt</t>
  </si>
  <si>
    <t>geleistete Produktivstunden</t>
  </si>
  <si>
    <t>entspricht Produktivlohn</t>
  </si>
  <si>
    <t>verbleiben</t>
  </si>
  <si>
    <t>Aufschlagssatz Unternehmerlohn</t>
  </si>
  <si>
    <t>_KAW999934</t>
  </si>
  <si>
    <t>J</t>
  </si>
  <si>
    <t>_KAW999929</t>
  </si>
  <si>
    <t>d1f26044-5ff7-41b3-8e4c-13b9b101347f</t>
  </si>
  <si>
    <t>Ausgangsdaten</t>
  </si>
  <si>
    <t>Mindestlohn je Stunde</t>
  </si>
  <si>
    <t>verbleibt produktive Stunden Unternehmer</t>
  </si>
  <si>
    <t>Stundensatzkalkulation</t>
  </si>
  <si>
    <t>zu Selbstkosten</t>
  </si>
  <si>
    <t>Personalkosten produktiv</t>
  </si>
  <si>
    <t>effektiv je abrechenbare Stunde</t>
  </si>
  <si>
    <t>wie Vorjahr</t>
  </si>
  <si>
    <t>Erhöhung</t>
  </si>
  <si>
    <t>lt. AfA-Vorschau</t>
  </si>
  <si>
    <t>abgerechnete Stunden gegenüber Auftraggeber</t>
  </si>
  <si>
    <t>Nachtzuschläge 5 %</t>
  </si>
  <si>
    <t xml:space="preserve">allgemeine Verwaltungskosten: </t>
  </si>
  <si>
    <t>(netto ohne USt)</t>
  </si>
  <si>
    <t>Mindestverrechnungsstundensatz</t>
  </si>
  <si>
    <t>allgemeine Verwaltungskosten:</t>
  </si>
  <si>
    <t>ab 01.01.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</si>
</sst>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Border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Layout" workbookViewId="0" topLeftCell="A1">
      <selection activeCell="E3" sqref="E3"/>
    </sheetView>
  </sheetViews>
  <sheetFormatPr defaultColWidth="11.421875" defaultRowHeight="12.75"/>
  <cols>
    <col min="1" max="2" width="12.7109375" style="0" customWidth="1"/>
    <col min="3" max="3" width="14.57421875" style="0" customWidth="1"/>
  </cols>
  <sheetData>
    <row r="1" ht="12.75">
      <c r="A1" s="27" t="s">
        <v>42</v>
      </c>
    </row>
    <row r="2" spans="1:5" ht="12.75">
      <c r="A2" t="s">
        <v>52</v>
      </c>
      <c r="D2" s="1">
        <v>6900</v>
      </c>
      <c r="E2" s="2">
        <v>1</v>
      </c>
    </row>
    <row r="3" spans="1:5" ht="12.75">
      <c r="A3" t="s">
        <v>0</v>
      </c>
      <c r="D3" s="1">
        <v>4300</v>
      </c>
      <c r="E3" s="2">
        <f>D3/D2</f>
        <v>0.6231884057971014</v>
      </c>
    </row>
    <row r="4" spans="1:5" ht="12.75">
      <c r="A4" t="s">
        <v>1</v>
      </c>
      <c r="D4" s="1">
        <v>450</v>
      </c>
      <c r="E4" s="2">
        <f>D4/D2</f>
        <v>0.06521739130434782</v>
      </c>
    </row>
    <row r="5" spans="1:5" ht="12.75">
      <c r="A5" s="28" t="s">
        <v>44</v>
      </c>
      <c r="D5" s="1">
        <f>D2-D3</f>
        <v>2600</v>
      </c>
      <c r="E5" s="1"/>
    </row>
    <row r="6" spans="1:6" ht="12.75">
      <c r="A6" s="28" t="s">
        <v>43</v>
      </c>
      <c r="D6" s="31" t="s">
        <v>58</v>
      </c>
      <c r="E6" s="1">
        <v>8.5</v>
      </c>
      <c r="F6" t="s">
        <v>2</v>
      </c>
    </row>
    <row r="7" ht="12.75">
      <c r="E7" s="1"/>
    </row>
    <row r="10" spans="1:6" ht="12.75">
      <c r="A10" s="28" t="s">
        <v>45</v>
      </c>
      <c r="C10" s="28" t="s">
        <v>46</v>
      </c>
      <c r="E10" s="3"/>
      <c r="F10" s="31" t="str">
        <f>D6</f>
        <v>ab 01.01.</v>
      </c>
    </row>
    <row r="11" spans="1:6" ht="12.75">
      <c r="A11" s="4"/>
      <c r="B11" s="4"/>
      <c r="C11" s="4"/>
      <c r="D11" s="4"/>
      <c r="E11" s="5"/>
      <c r="F11" s="5" t="s">
        <v>2</v>
      </c>
    </row>
    <row r="12" ht="12.75">
      <c r="A12" s="6" t="s">
        <v>47</v>
      </c>
    </row>
    <row r="13" spans="1:6" ht="12.75">
      <c r="A13" t="s">
        <v>4</v>
      </c>
      <c r="D13" s="28" t="s">
        <v>3</v>
      </c>
      <c r="E13" s="7"/>
      <c r="F13" s="7">
        <v>8.9</v>
      </c>
    </row>
    <row r="14" spans="5:6" ht="12.75">
      <c r="E14" s="7"/>
      <c r="F14" s="7"/>
    </row>
    <row r="15" spans="1:6" ht="12.75">
      <c r="A15" t="s">
        <v>53</v>
      </c>
      <c r="D15" s="2"/>
      <c r="E15" s="7"/>
      <c r="F15" s="7">
        <f>F13*5%</f>
        <v>0.44500000000000006</v>
      </c>
    </row>
    <row r="16" spans="5:6" ht="12.75">
      <c r="E16" s="7"/>
      <c r="F16" s="7"/>
    </row>
    <row r="17" spans="1:6" ht="12.75">
      <c r="A17" s="6" t="s">
        <v>5</v>
      </c>
      <c r="E17" s="7"/>
      <c r="F17" s="7"/>
    </row>
    <row r="18" spans="1:6" ht="12.75">
      <c r="A18" t="s">
        <v>6</v>
      </c>
      <c r="D18" s="2">
        <v>0.082</v>
      </c>
      <c r="E18" s="7"/>
      <c r="F18" s="7"/>
    </row>
    <row r="19" spans="1:6" ht="12.75">
      <c r="A19" t="s">
        <v>7</v>
      </c>
      <c r="D19" s="2">
        <v>0.01025</v>
      </c>
      <c r="E19" s="7"/>
      <c r="F19" s="7"/>
    </row>
    <row r="20" spans="1:6" ht="12.75">
      <c r="A20" t="s">
        <v>8</v>
      </c>
      <c r="D20" s="2">
        <v>0.0945</v>
      </c>
      <c r="E20" s="7"/>
      <c r="F20" s="7"/>
    </row>
    <row r="21" spans="1:6" ht="12.75">
      <c r="A21" t="s">
        <v>9</v>
      </c>
      <c r="D21" s="2">
        <v>0.015</v>
      </c>
      <c r="E21" s="7"/>
      <c r="F21" s="7"/>
    </row>
    <row r="22" spans="1:6" ht="12.75">
      <c r="A22" s="8" t="s">
        <v>10</v>
      </c>
      <c r="B22" s="8"/>
      <c r="C22" s="8"/>
      <c r="D22" s="9">
        <v>0.0161</v>
      </c>
      <c r="E22" s="7"/>
      <c r="F22" s="7"/>
    </row>
    <row r="23" spans="1:6" ht="12.75">
      <c r="A23" t="s">
        <v>11</v>
      </c>
      <c r="D23" s="2">
        <f>SUM(D18:D22)</f>
        <v>0.21785</v>
      </c>
      <c r="E23" s="7"/>
      <c r="F23" s="7">
        <f>F13*D23</f>
        <v>1.938865</v>
      </c>
    </row>
    <row r="24" spans="1:6" ht="12.75">
      <c r="A24" t="s">
        <v>12</v>
      </c>
      <c r="D24" s="2"/>
      <c r="E24" s="7"/>
      <c r="F24" s="7"/>
    </row>
    <row r="25" spans="1:6" ht="12.75">
      <c r="A25" t="s">
        <v>13</v>
      </c>
      <c r="D25" s="2">
        <f>4.8%+0.2357%+0.1327%</f>
        <v>0.051684</v>
      </c>
      <c r="E25" s="7"/>
      <c r="F25" s="7">
        <f>(F13+F15)*$D$25</f>
        <v>0.48298698000000007</v>
      </c>
    </row>
    <row r="26" spans="1:6" ht="12.75">
      <c r="A26" s="8" t="s">
        <v>14</v>
      </c>
      <c r="B26" s="8"/>
      <c r="C26" s="8"/>
      <c r="D26" s="9"/>
      <c r="E26" s="10"/>
      <c r="F26" s="10"/>
    </row>
    <row r="27" spans="1:6" ht="12.75">
      <c r="A27" s="11" t="s">
        <v>15</v>
      </c>
      <c r="D27" s="2"/>
      <c r="E27" s="7"/>
      <c r="F27" s="7">
        <f>SUM(F13:F25)</f>
        <v>11.76685198</v>
      </c>
    </row>
    <row r="28" spans="1:6" ht="12.75">
      <c r="A28" s="11"/>
      <c r="D28" s="2"/>
      <c r="E28" s="7"/>
      <c r="F28" s="7"/>
    </row>
    <row r="29" spans="1:6" ht="12.75">
      <c r="A29" s="12" t="s">
        <v>16</v>
      </c>
      <c r="D29" s="2"/>
      <c r="E29" s="7"/>
      <c r="F29" s="7"/>
    </row>
    <row r="30" spans="1:6" ht="12.75">
      <c r="A30" s="11" t="s">
        <v>17</v>
      </c>
      <c r="D30" s="1"/>
      <c r="E30" s="1"/>
      <c r="F30" s="1">
        <f>D4</f>
        <v>450</v>
      </c>
    </row>
    <row r="31" spans="1:6" ht="12.75">
      <c r="A31" s="11" t="s">
        <v>18</v>
      </c>
      <c r="D31" s="2"/>
      <c r="E31" s="1"/>
      <c r="F31" s="1">
        <f>F27*F30</f>
        <v>5295.083391</v>
      </c>
    </row>
    <row r="32" spans="1:6" ht="12.75">
      <c r="A32" s="13" t="s">
        <v>19</v>
      </c>
      <c r="B32" s="8"/>
      <c r="C32" s="8"/>
      <c r="D32" s="9"/>
      <c r="E32" s="14"/>
      <c r="F32" s="14">
        <f>D2</f>
        <v>6900</v>
      </c>
    </row>
    <row r="33" spans="1:6" ht="12.75">
      <c r="A33" s="11" t="s">
        <v>20</v>
      </c>
      <c r="D33" s="2"/>
      <c r="E33" s="1"/>
      <c r="F33" s="1">
        <f>F31/F32</f>
        <v>0.76740339</v>
      </c>
    </row>
    <row r="34" spans="1:6" ht="12.75">
      <c r="A34" s="11"/>
      <c r="D34" s="2"/>
      <c r="E34" s="1"/>
      <c r="F34" s="1"/>
    </row>
    <row r="35" spans="1:6" ht="12.75">
      <c r="A35" s="15" t="s">
        <v>21</v>
      </c>
      <c r="B35" s="16"/>
      <c r="C35" s="28" t="s">
        <v>48</v>
      </c>
      <c r="D35" s="17"/>
      <c r="E35" s="18"/>
      <c r="F35" s="18">
        <f>F27+F33</f>
        <v>12.53425537</v>
      </c>
    </row>
    <row r="36" spans="4:6" ht="12.75">
      <c r="D36" s="1"/>
      <c r="E36" s="7"/>
      <c r="F36" s="7"/>
    </row>
    <row r="37" spans="1:6" ht="12.75">
      <c r="A37" s="6" t="s">
        <v>54</v>
      </c>
      <c r="D37" s="1"/>
      <c r="E37" s="7"/>
      <c r="F37" s="7"/>
    </row>
    <row r="38" spans="1:6" ht="12.75">
      <c r="A38" t="s">
        <v>22</v>
      </c>
      <c r="C38" s="28" t="s">
        <v>49</v>
      </c>
      <c r="D38" s="1">
        <v>50</v>
      </c>
      <c r="E38" s="7"/>
      <c r="F38" s="7"/>
    </row>
    <row r="39" spans="1:6" ht="12.75">
      <c r="A39" t="s">
        <v>23</v>
      </c>
      <c r="C39" s="28" t="s">
        <v>50</v>
      </c>
      <c r="D39" s="1">
        <v>2850</v>
      </c>
      <c r="E39" s="7"/>
      <c r="F39" s="7"/>
    </row>
    <row r="40" spans="1:6" ht="12.75">
      <c r="A40" t="s">
        <v>24</v>
      </c>
      <c r="C40" s="28" t="s">
        <v>49</v>
      </c>
      <c r="D40" s="1">
        <v>140</v>
      </c>
      <c r="E40" s="7"/>
      <c r="F40" s="7"/>
    </row>
    <row r="41" spans="1:6" ht="12.75">
      <c r="A41" t="s">
        <v>25</v>
      </c>
      <c r="C41" s="28" t="s">
        <v>49</v>
      </c>
      <c r="D41" s="1">
        <v>1800</v>
      </c>
      <c r="E41" s="7"/>
      <c r="F41" s="7"/>
    </row>
    <row r="42" spans="1:6" ht="12.75">
      <c r="A42" t="s">
        <v>26</v>
      </c>
      <c r="C42" s="28" t="s">
        <v>49</v>
      </c>
      <c r="D42" s="1">
        <v>500</v>
      </c>
      <c r="E42" s="7"/>
      <c r="F42" s="7"/>
    </row>
    <row r="43" spans="1:6" ht="12.75">
      <c r="A43" t="s">
        <v>27</v>
      </c>
      <c r="C43" s="28" t="s">
        <v>51</v>
      </c>
      <c r="D43" s="1">
        <v>2400</v>
      </c>
      <c r="E43" s="7"/>
      <c r="F43" s="7"/>
    </row>
    <row r="44" spans="1:6" ht="12.75">
      <c r="A44" t="s">
        <v>28</v>
      </c>
      <c r="C44" s="28" t="s">
        <v>49</v>
      </c>
      <c r="D44" s="1">
        <v>3200</v>
      </c>
      <c r="E44" s="7"/>
      <c r="F44" s="7"/>
    </row>
    <row r="45" spans="1:6" ht="12.75">
      <c r="A45" s="8" t="s">
        <v>29</v>
      </c>
      <c r="B45" s="8"/>
      <c r="C45" s="30" t="s">
        <v>49</v>
      </c>
      <c r="D45" s="14">
        <f>ROUND((D51-24500)*3.5%*390%,-2)</f>
        <v>500</v>
      </c>
      <c r="E45" s="7"/>
      <c r="F45" s="7"/>
    </row>
    <row r="46" spans="1:6" ht="12.75">
      <c r="A46" t="s">
        <v>30</v>
      </c>
      <c r="D46" s="1">
        <f>SUM(D38:D45)</f>
        <v>11440</v>
      </c>
      <c r="E46" s="7"/>
      <c r="F46" s="7"/>
    </row>
    <row r="47" spans="1:6" ht="12.75">
      <c r="A47" s="19" t="s">
        <v>19</v>
      </c>
      <c r="B47" s="4"/>
      <c r="C47" s="4"/>
      <c r="D47" s="20">
        <f>D2</f>
        <v>6900</v>
      </c>
      <c r="E47" s="7"/>
      <c r="F47" s="7"/>
    </row>
    <row r="48" spans="1:6" ht="12.75">
      <c r="A48" s="15" t="s">
        <v>31</v>
      </c>
      <c r="B48" s="16"/>
      <c r="C48" s="16"/>
      <c r="D48" s="18">
        <f>D46/D47</f>
        <v>1.6579710144927535</v>
      </c>
      <c r="E48" s="21"/>
      <c r="F48" s="21">
        <f>D48</f>
        <v>1.6579710144927535</v>
      </c>
    </row>
    <row r="49" spans="1:6" ht="12.75">
      <c r="A49" s="11"/>
      <c r="D49" s="1"/>
      <c r="E49" s="7"/>
      <c r="F49" s="7"/>
    </row>
    <row r="50" spans="1:6" ht="12.75">
      <c r="A50" s="12" t="s">
        <v>32</v>
      </c>
      <c r="D50" s="1"/>
      <c r="E50" s="7"/>
      <c r="F50" s="7"/>
    </row>
    <row r="51" spans="1:6" ht="12.75">
      <c r="A51" s="11" t="s">
        <v>33</v>
      </c>
      <c r="D51" s="1">
        <v>28000</v>
      </c>
      <c r="E51" s="7"/>
      <c r="F51" s="7"/>
    </row>
    <row r="52" spans="1:6" ht="12.75">
      <c r="A52" s="11" t="s">
        <v>34</v>
      </c>
      <c r="C52" s="1">
        <f>D2-D3</f>
        <v>2600</v>
      </c>
      <c r="E52" s="7"/>
      <c r="F52" s="7"/>
    </row>
    <row r="53" spans="1:6" ht="12.75">
      <c r="A53" s="13" t="s">
        <v>35</v>
      </c>
      <c r="B53" s="8"/>
      <c r="C53" s="8"/>
      <c r="D53" s="14">
        <f>ROUND((C52*(F13+F15)),-2)</f>
        <v>24300</v>
      </c>
      <c r="E53" s="7"/>
      <c r="F53" s="7"/>
    </row>
    <row r="54" spans="1:6" ht="12.75">
      <c r="A54" s="11" t="s">
        <v>36</v>
      </c>
      <c r="D54" s="1">
        <f>D51-D53</f>
        <v>3700</v>
      </c>
      <c r="E54" s="7"/>
      <c r="F54" s="7"/>
    </row>
    <row r="55" spans="1:6" ht="12.75">
      <c r="A55" s="19" t="s">
        <v>19</v>
      </c>
      <c r="B55" s="4"/>
      <c r="C55" s="4"/>
      <c r="D55" s="20">
        <f>D2</f>
        <v>6900</v>
      </c>
      <c r="E55" s="7"/>
      <c r="F55" s="7"/>
    </row>
    <row r="56" spans="1:6" ht="12.75">
      <c r="A56" s="15" t="s">
        <v>37</v>
      </c>
      <c r="B56" s="16"/>
      <c r="C56" s="16"/>
      <c r="D56" s="18">
        <f>D54/D55</f>
        <v>0.5362318840579711</v>
      </c>
      <c r="E56" s="21"/>
      <c r="F56" s="21">
        <f>D56</f>
        <v>0.5362318840579711</v>
      </c>
    </row>
    <row r="57" spans="1:6" ht="12.75">
      <c r="A57" s="19"/>
      <c r="B57" s="4"/>
      <c r="C57" s="4"/>
      <c r="D57" s="20"/>
      <c r="E57" s="22"/>
      <c r="F57" s="22"/>
    </row>
    <row r="58" spans="4:6" ht="13.5" thickBot="1">
      <c r="D58" s="1"/>
      <c r="E58" s="7"/>
      <c r="F58" s="7"/>
    </row>
    <row r="59" spans="1:6" ht="13.5" thickBot="1">
      <c r="A59" s="23" t="s">
        <v>56</v>
      </c>
      <c r="B59" s="24"/>
      <c r="C59" s="24"/>
      <c r="D59" s="29" t="s">
        <v>55</v>
      </c>
      <c r="E59" s="25"/>
      <c r="F59" s="26">
        <f>SUM(F35:F57)</f>
        <v>14.728458268550725</v>
      </c>
    </row>
    <row r="60" spans="4:7" ht="12.75">
      <c r="D60" s="1"/>
      <c r="E60" s="7"/>
      <c r="F60" s="7"/>
      <c r="G60" s="7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</sheetData>
  <sheetProtection/>
  <printOptions/>
  <pageMargins left="0.7874015748031497" right="0.7874015748031497" top="0.9055118110236221" bottom="0.5118110236220472" header="0.5118110236220472" footer="0.3937007874015748"/>
  <pageSetup horizontalDpi="600" verticalDpi="600" orientation="portrait" paperSize="9" r:id="rId1"/>
  <headerFooter alignWithMargins="0">
    <oddHeader>&amp;L&amp;"Arial,Fett"&amp;USicherheitsdienst Schnell &amp;11&amp; &amp;10Sohn&amp;U
Kalkulation verlustfreier Mindestverrechnungsstundensatz - Variante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view="pageLayout" workbookViewId="0" topLeftCell="A1">
      <selection activeCell="B2" sqref="B2"/>
    </sheetView>
  </sheetViews>
  <sheetFormatPr defaultColWidth="11.421875" defaultRowHeight="12.75"/>
  <cols>
    <col min="1" max="2" width="12.7109375" style="0" customWidth="1"/>
    <col min="3" max="3" width="14.28125" style="0" customWidth="1"/>
  </cols>
  <sheetData>
    <row r="1" ht="12.75">
      <c r="A1" s="27" t="s">
        <v>42</v>
      </c>
    </row>
    <row r="2" spans="1:5" ht="12.75">
      <c r="A2" s="28" t="s">
        <v>52</v>
      </c>
      <c r="D2" s="1">
        <v>6900</v>
      </c>
      <c r="E2" s="2">
        <v>1</v>
      </c>
    </row>
    <row r="3" spans="1:5" ht="12.75">
      <c r="A3" t="s">
        <v>0</v>
      </c>
      <c r="D3" s="1">
        <v>4300</v>
      </c>
      <c r="E3" s="2">
        <f>D3/D2</f>
        <v>0.6231884057971014</v>
      </c>
    </row>
    <row r="4" spans="1:5" ht="12.75">
      <c r="A4" t="s">
        <v>1</v>
      </c>
      <c r="D4" s="1">
        <v>450</v>
      </c>
      <c r="E4" s="2">
        <f>D4/D2</f>
        <v>0.06521739130434782</v>
      </c>
    </row>
    <row r="5" spans="1:5" ht="12.75">
      <c r="A5" s="28" t="s">
        <v>44</v>
      </c>
      <c r="D5" s="1">
        <f>D2-D3</f>
        <v>2600</v>
      </c>
      <c r="E5" s="1"/>
    </row>
    <row r="6" spans="1:6" ht="12.75">
      <c r="A6" s="28" t="s">
        <v>43</v>
      </c>
      <c r="D6" s="28" t="s">
        <v>58</v>
      </c>
      <c r="E6" s="1">
        <v>8.5</v>
      </c>
      <c r="F6" t="s">
        <v>2</v>
      </c>
    </row>
    <row r="7" ht="12.75">
      <c r="E7" s="1"/>
    </row>
    <row r="10" spans="1:6" ht="12.75">
      <c r="A10" s="28" t="s">
        <v>45</v>
      </c>
      <c r="C10" s="28" t="s">
        <v>46</v>
      </c>
      <c r="E10" s="3"/>
      <c r="F10" s="3" t="str">
        <f>D6</f>
        <v>ab 01.01.</v>
      </c>
    </row>
    <row r="11" spans="1:6" ht="12.75">
      <c r="A11" s="4"/>
      <c r="B11" s="4"/>
      <c r="C11" s="4"/>
      <c r="D11" s="4"/>
      <c r="E11" s="5"/>
      <c r="F11" s="5" t="s">
        <v>2</v>
      </c>
    </row>
    <row r="12" ht="12.75">
      <c r="A12" s="6" t="s">
        <v>47</v>
      </c>
    </row>
    <row r="13" spans="1:6" ht="12.75">
      <c r="A13" t="s">
        <v>4</v>
      </c>
      <c r="D13" s="28" t="s">
        <v>3</v>
      </c>
      <c r="E13" s="7"/>
      <c r="F13" s="7">
        <v>8.9</v>
      </c>
    </row>
    <row r="14" spans="5:6" ht="12.75">
      <c r="E14" s="7"/>
      <c r="F14" s="7"/>
    </row>
    <row r="15" spans="1:6" ht="12.75">
      <c r="A15" s="28" t="s">
        <v>53</v>
      </c>
      <c r="D15" s="2"/>
      <c r="E15" s="7"/>
      <c r="F15" s="7">
        <f>F13*5%</f>
        <v>0.44500000000000006</v>
      </c>
    </row>
    <row r="16" spans="5:6" ht="12.75">
      <c r="E16" s="7"/>
      <c r="F16" s="7"/>
    </row>
    <row r="17" spans="1:6" ht="12.75">
      <c r="A17" s="6" t="s">
        <v>5</v>
      </c>
      <c r="E17" s="7"/>
      <c r="F17" s="7"/>
    </row>
    <row r="18" spans="1:6" ht="12.75">
      <c r="A18" t="s">
        <v>6</v>
      </c>
      <c r="D18" s="2">
        <v>0.082</v>
      </c>
      <c r="E18" s="7"/>
      <c r="F18" s="7"/>
    </row>
    <row r="19" spans="1:6" ht="12.75">
      <c r="A19" t="s">
        <v>7</v>
      </c>
      <c r="D19" s="2">
        <v>0.01025</v>
      </c>
      <c r="E19" s="7"/>
      <c r="F19" s="7"/>
    </row>
    <row r="20" spans="1:6" ht="12.75">
      <c r="A20" t="s">
        <v>8</v>
      </c>
      <c r="D20" s="2">
        <v>0.0945</v>
      </c>
      <c r="E20" s="7"/>
      <c r="F20" s="7"/>
    </row>
    <row r="21" spans="1:6" ht="12.75">
      <c r="A21" t="s">
        <v>9</v>
      </c>
      <c r="D21" s="2">
        <v>0.015</v>
      </c>
      <c r="E21" s="7"/>
      <c r="F21" s="7"/>
    </row>
    <row r="22" spans="1:6" ht="12.75">
      <c r="A22" s="8" t="s">
        <v>10</v>
      </c>
      <c r="B22" s="8"/>
      <c r="C22" s="8"/>
      <c r="D22" s="9">
        <v>0.0161</v>
      </c>
      <c r="E22" s="7"/>
      <c r="F22" s="7"/>
    </row>
    <row r="23" spans="1:6" ht="12.75">
      <c r="A23" t="s">
        <v>11</v>
      </c>
      <c r="D23" s="2">
        <f>SUM(D18:D22)</f>
        <v>0.21785</v>
      </c>
      <c r="E23" s="7"/>
      <c r="F23" s="7">
        <f>F13*D23</f>
        <v>1.938865</v>
      </c>
    </row>
    <row r="24" spans="1:6" ht="12.75">
      <c r="A24" t="s">
        <v>12</v>
      </c>
      <c r="D24" s="2"/>
      <c r="E24" s="7"/>
      <c r="F24" s="7"/>
    </row>
    <row r="25" spans="1:6" ht="12.75">
      <c r="A25" t="s">
        <v>13</v>
      </c>
      <c r="D25" s="2">
        <f>4.8%+0.2357%+0.1327%</f>
        <v>0.051684</v>
      </c>
      <c r="E25" s="7"/>
      <c r="F25" s="7">
        <f>(F13+F15)*$D$25</f>
        <v>0.48298698000000007</v>
      </c>
    </row>
    <row r="26" spans="1:6" ht="12.75">
      <c r="A26" s="8" t="s">
        <v>14</v>
      </c>
      <c r="B26" s="8"/>
      <c r="C26" s="8"/>
      <c r="D26" s="9"/>
      <c r="E26" s="10"/>
      <c r="F26" s="10"/>
    </row>
    <row r="27" spans="1:6" ht="12.75">
      <c r="A27" s="11" t="s">
        <v>15</v>
      </c>
      <c r="D27" s="2"/>
      <c r="E27" s="7"/>
      <c r="F27" s="7">
        <f>SUM(F13:F25)</f>
        <v>11.76685198</v>
      </c>
    </row>
    <row r="28" spans="1:6" ht="12.75">
      <c r="A28" s="11"/>
      <c r="D28" s="2"/>
      <c r="E28" s="7"/>
      <c r="F28" s="7"/>
    </row>
    <row r="29" spans="1:6" ht="12.75">
      <c r="A29" s="12" t="s">
        <v>16</v>
      </c>
      <c r="D29" s="2"/>
      <c r="E29" s="7"/>
      <c r="F29" s="7"/>
    </row>
    <row r="30" spans="1:6" ht="12.75">
      <c r="A30" s="11" t="s">
        <v>17</v>
      </c>
      <c r="D30" s="1"/>
      <c r="E30" s="1"/>
      <c r="F30" s="1">
        <f>D4</f>
        <v>450</v>
      </c>
    </row>
    <row r="31" spans="1:6" ht="12.75">
      <c r="A31" s="11" t="s">
        <v>18</v>
      </c>
      <c r="D31" s="2"/>
      <c r="E31" s="1"/>
      <c r="F31" s="1">
        <f>F27*F30</f>
        <v>5295.083391</v>
      </c>
    </row>
    <row r="32" spans="1:6" ht="12.75">
      <c r="A32" s="13" t="s">
        <v>19</v>
      </c>
      <c r="B32" s="8"/>
      <c r="C32" s="8"/>
      <c r="D32" s="9"/>
      <c r="E32" s="14"/>
      <c r="F32" s="14">
        <f>D2</f>
        <v>6900</v>
      </c>
    </row>
    <row r="33" spans="1:6" ht="12.75">
      <c r="A33" s="11" t="s">
        <v>20</v>
      </c>
      <c r="D33" s="2"/>
      <c r="E33" s="1"/>
      <c r="F33" s="1">
        <f>F31/F32</f>
        <v>0.76740339</v>
      </c>
    </row>
    <row r="34" spans="1:6" ht="12.75">
      <c r="A34" s="11"/>
      <c r="D34" s="2"/>
      <c r="E34" s="1"/>
      <c r="F34" s="1"/>
    </row>
    <row r="35" spans="1:6" ht="12.75">
      <c r="A35" s="15" t="s">
        <v>21</v>
      </c>
      <c r="B35" s="16"/>
      <c r="C35" s="28" t="s">
        <v>48</v>
      </c>
      <c r="D35" s="17"/>
      <c r="E35" s="18"/>
      <c r="F35" s="18">
        <f>F27+F33</f>
        <v>12.53425537</v>
      </c>
    </row>
    <row r="36" spans="4:6" ht="12.75">
      <c r="D36" s="1"/>
      <c r="E36" s="7"/>
      <c r="F36" s="7"/>
    </row>
    <row r="37" spans="1:6" ht="12.75">
      <c r="A37" s="6" t="s">
        <v>57</v>
      </c>
      <c r="D37" s="1"/>
      <c r="E37" s="7"/>
      <c r="F37" s="7"/>
    </row>
    <row r="38" spans="1:6" ht="12.75">
      <c r="A38" t="s">
        <v>22</v>
      </c>
      <c r="C38" s="28" t="s">
        <v>49</v>
      </c>
      <c r="D38" s="1">
        <v>50</v>
      </c>
      <c r="E38" s="7"/>
      <c r="F38" s="7"/>
    </row>
    <row r="39" spans="1:6" ht="12.75">
      <c r="A39" t="s">
        <v>23</v>
      </c>
      <c r="C39" s="28" t="s">
        <v>50</v>
      </c>
      <c r="D39" s="1">
        <v>2850</v>
      </c>
      <c r="E39" s="7"/>
      <c r="F39" s="7"/>
    </row>
    <row r="40" spans="1:6" ht="12.75">
      <c r="A40" t="s">
        <v>24</v>
      </c>
      <c r="C40" s="28" t="s">
        <v>49</v>
      </c>
      <c r="D40" s="1">
        <v>140</v>
      </c>
      <c r="E40" s="7"/>
      <c r="F40" s="7"/>
    </row>
    <row r="41" spans="1:6" ht="12.75">
      <c r="A41" t="s">
        <v>25</v>
      </c>
      <c r="C41" s="28" t="s">
        <v>49</v>
      </c>
      <c r="D41" s="1">
        <v>1800</v>
      </c>
      <c r="E41" s="7"/>
      <c r="F41" s="7"/>
    </row>
    <row r="42" spans="1:6" ht="12.75">
      <c r="A42" t="s">
        <v>26</v>
      </c>
      <c r="C42" s="28" t="s">
        <v>49</v>
      </c>
      <c r="D42" s="1">
        <v>500</v>
      </c>
      <c r="E42" s="7"/>
      <c r="F42" s="7"/>
    </row>
    <row r="43" spans="1:6" ht="12.75">
      <c r="A43" t="s">
        <v>27</v>
      </c>
      <c r="C43" s="28" t="s">
        <v>51</v>
      </c>
      <c r="D43" s="1">
        <v>2400</v>
      </c>
      <c r="E43" s="7"/>
      <c r="F43" s="7"/>
    </row>
    <row r="44" spans="1:6" ht="12.75">
      <c r="A44" t="s">
        <v>28</v>
      </c>
      <c r="C44" s="28" t="s">
        <v>49</v>
      </c>
      <c r="D44" s="1">
        <v>3200</v>
      </c>
      <c r="E44" s="7"/>
      <c r="F44" s="7"/>
    </row>
    <row r="45" spans="1:6" ht="12.75">
      <c r="A45" s="8" t="s">
        <v>29</v>
      </c>
      <c r="B45" s="8"/>
      <c r="C45" s="30" t="s">
        <v>49</v>
      </c>
      <c r="D45" s="14">
        <f>ROUND((D51-24500)*3.5%*390%,-2)</f>
        <v>1200</v>
      </c>
      <c r="E45" s="7"/>
      <c r="F45" s="7"/>
    </row>
    <row r="46" spans="1:6" ht="12.75">
      <c r="A46" t="s">
        <v>30</v>
      </c>
      <c r="D46" s="1">
        <f>SUM(D38:D45)</f>
        <v>12140</v>
      </c>
      <c r="E46" s="7"/>
      <c r="F46" s="7"/>
    </row>
    <row r="47" spans="1:6" ht="12.75">
      <c r="A47" s="19" t="s">
        <v>19</v>
      </c>
      <c r="B47" s="4"/>
      <c r="C47" s="4"/>
      <c r="D47" s="20">
        <f>D2</f>
        <v>6900</v>
      </c>
      <c r="E47" s="7"/>
      <c r="F47" s="7"/>
    </row>
    <row r="48" spans="1:6" ht="12.75">
      <c r="A48" s="15" t="s">
        <v>31</v>
      </c>
      <c r="B48" s="16"/>
      <c r="C48" s="16"/>
      <c r="D48" s="18">
        <f>D46/D47</f>
        <v>1.7594202898550724</v>
      </c>
      <c r="E48" s="21"/>
      <c r="F48" s="21">
        <f>D48</f>
        <v>1.7594202898550724</v>
      </c>
    </row>
    <row r="49" spans="1:6" ht="12.75">
      <c r="A49" s="11"/>
      <c r="D49" s="1"/>
      <c r="E49" s="7"/>
      <c r="F49" s="7"/>
    </row>
    <row r="50" spans="1:6" ht="12.75">
      <c r="A50" s="12" t="s">
        <v>32</v>
      </c>
      <c r="D50" s="1"/>
      <c r="E50" s="7"/>
      <c r="F50" s="7"/>
    </row>
    <row r="51" spans="1:6" ht="12.75">
      <c r="A51" s="11" t="s">
        <v>33</v>
      </c>
      <c r="D51" s="1">
        <v>33000</v>
      </c>
      <c r="E51" s="7"/>
      <c r="F51" s="7"/>
    </row>
    <row r="52" spans="1:6" ht="12.75">
      <c r="A52" s="11" t="s">
        <v>34</v>
      </c>
      <c r="C52" s="1">
        <f>D2-D3</f>
        <v>2600</v>
      </c>
      <c r="E52" s="7"/>
      <c r="F52" s="7"/>
    </row>
    <row r="53" spans="1:6" ht="12.75">
      <c r="A53" s="13" t="s">
        <v>35</v>
      </c>
      <c r="B53" s="8"/>
      <c r="C53" s="8"/>
      <c r="D53" s="14">
        <f>ROUND((C52*(F13+F15)),-2)</f>
        <v>24300</v>
      </c>
      <c r="E53" s="7"/>
      <c r="F53" s="7"/>
    </row>
    <row r="54" spans="1:6" ht="12.75">
      <c r="A54" s="11" t="s">
        <v>36</v>
      </c>
      <c r="D54" s="1">
        <f>D51-D53</f>
        <v>8700</v>
      </c>
      <c r="E54" s="7"/>
      <c r="F54" s="7"/>
    </row>
    <row r="55" spans="1:6" ht="12.75">
      <c r="A55" s="19" t="s">
        <v>19</v>
      </c>
      <c r="B55" s="4"/>
      <c r="C55" s="4"/>
      <c r="D55" s="20">
        <f>D2</f>
        <v>6900</v>
      </c>
      <c r="E55" s="7"/>
      <c r="F55" s="7"/>
    </row>
    <row r="56" spans="1:6" ht="12.75">
      <c r="A56" s="15" t="s">
        <v>37</v>
      </c>
      <c r="B56" s="16"/>
      <c r="C56" s="16"/>
      <c r="D56" s="18">
        <f>D54/D55</f>
        <v>1.2608695652173914</v>
      </c>
      <c r="E56" s="21"/>
      <c r="F56" s="21">
        <f>D56</f>
        <v>1.2608695652173914</v>
      </c>
    </row>
    <row r="57" spans="1:6" ht="12.75">
      <c r="A57" s="19"/>
      <c r="B57" s="4"/>
      <c r="C57" s="4"/>
      <c r="D57" s="20"/>
      <c r="E57" s="22"/>
      <c r="F57" s="22"/>
    </row>
    <row r="58" spans="4:6" ht="13.5" thickBot="1">
      <c r="D58" s="1"/>
      <c r="E58" s="7"/>
      <c r="F58" s="7"/>
    </row>
    <row r="59" spans="1:6" ht="13.5" thickBot="1">
      <c r="A59" s="23" t="s">
        <v>56</v>
      </c>
      <c r="B59" s="24"/>
      <c r="C59" s="24"/>
      <c r="D59" s="29" t="s">
        <v>55</v>
      </c>
      <c r="E59" s="25"/>
      <c r="F59" s="26">
        <f>SUM(F35:F57)</f>
        <v>15.554545225072463</v>
      </c>
    </row>
    <row r="60" spans="4:7" ht="12.75">
      <c r="D60" s="1"/>
      <c r="E60" s="7"/>
      <c r="F60" s="7"/>
      <c r="G60" s="7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</sheetData>
  <sheetProtection/>
  <printOptions/>
  <pageMargins left="0.7874015748031497" right="0.7874015748031497" top="0.9055118110236221" bottom="0.5118110236220472" header="0.5118110236220472" footer="0.3937007874015748"/>
  <pageSetup horizontalDpi="600" verticalDpi="600" orientation="portrait" paperSize="9" r:id="rId1"/>
  <headerFooter alignWithMargins="0">
    <oddHeader>&amp;L&amp;"Arial,Fett"&amp;USicherheitsdienst Schnell &amp; Sohn&amp;U
Kalkulation verlustfreier Mindestverrechnungsstundensatz - Variante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38</v>
      </c>
      <c r="B1" t="s">
        <v>39</v>
      </c>
    </row>
    <row r="2" spans="1:2" ht="12.75">
      <c r="A2" t="s">
        <v>40</v>
      </c>
      <c r="B2" t="s">
        <v>41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Schmidt, Daniel</dc:creator>
  <cp:keywords/>
  <dc:description/>
  <cp:lastModifiedBy>Schwarte, Elke</cp:lastModifiedBy>
  <cp:lastPrinted>2016-02-24T09:52:14Z</cp:lastPrinted>
  <dcterms:created xsi:type="dcterms:W3CDTF">2013-04-24T09:56:50Z</dcterms:created>
  <dcterms:modified xsi:type="dcterms:W3CDTF">2016-04-01T08:21:55Z</dcterms:modified>
  <cp:category/>
  <cp:version/>
  <cp:contentType/>
  <cp:contentStatus/>
</cp:coreProperties>
</file>