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ungsschema m.Vergleichswert" sheetId="1" r:id="rId1"/>
    <sheet name="Planungsschema 3 Jahre" sheetId="4" r:id="rId2"/>
  </sheets>
  <calcPr calcId="145621"/>
</workbook>
</file>

<file path=xl/calcChain.xml><?xml version="1.0" encoding="utf-8"?>
<calcChain xmlns="http://schemas.openxmlformats.org/spreadsheetml/2006/main">
  <c r="C33" i="4" l="1"/>
  <c r="C31" i="4"/>
  <c r="C30" i="4"/>
  <c r="C29" i="4"/>
  <c r="D26" i="4"/>
  <c r="C25" i="4"/>
  <c r="D24" i="4"/>
  <c r="C23" i="4"/>
  <c r="C24" i="4" s="1"/>
  <c r="C26" i="4" s="1"/>
  <c r="C22" i="4"/>
  <c r="C21" i="4"/>
  <c r="C20" i="4"/>
  <c r="C19" i="4"/>
  <c r="C18" i="4"/>
  <c r="C17" i="4"/>
  <c r="C16" i="4"/>
  <c r="C15" i="4"/>
  <c r="C14" i="4"/>
  <c r="C13" i="4"/>
  <c r="D12" i="4"/>
  <c r="C12" i="4"/>
  <c r="C11" i="4"/>
  <c r="C10" i="4"/>
  <c r="C9" i="4"/>
  <c r="C7" i="4"/>
  <c r="C6" i="4"/>
  <c r="C5" i="4"/>
  <c r="C26" i="1"/>
  <c r="C25" i="1"/>
  <c r="C24" i="1"/>
  <c r="C22" i="1"/>
  <c r="C23" i="1"/>
  <c r="C14" i="1"/>
  <c r="C15" i="1"/>
  <c r="C16" i="1"/>
  <c r="C17" i="1"/>
  <c r="C18" i="1"/>
  <c r="C19" i="1"/>
  <c r="C20" i="1"/>
  <c r="C21" i="1"/>
  <c r="C13" i="1"/>
  <c r="C6" i="1"/>
  <c r="C7" i="1"/>
  <c r="C5" i="1"/>
  <c r="C29" i="1"/>
  <c r="D24" i="1"/>
  <c r="D26" i="1" s="1"/>
  <c r="C10" i="1"/>
  <c r="C11" i="1"/>
  <c r="C9" i="1"/>
  <c r="D12" i="1"/>
  <c r="C12" i="1" s="1"/>
  <c r="C32" i="1" s="1"/>
</calcChain>
</file>

<file path=xl/sharedStrings.xml><?xml version="1.0" encoding="utf-8"?>
<sst xmlns="http://schemas.openxmlformats.org/spreadsheetml/2006/main" count="134" uniqueCount="80">
  <si>
    <t>Vergleichswerte Statistisches Bundesamt</t>
  </si>
  <si>
    <t>eigene Werte</t>
  </si>
  <si>
    <t>KOSTENSTRUKTUR</t>
  </si>
  <si>
    <t>€</t>
  </si>
  <si>
    <t>%</t>
  </si>
  <si>
    <t>1.</t>
  </si>
  <si>
    <t>Einnahmen aus Kassenpraxis</t>
  </si>
  <si>
    <t>2.</t>
  </si>
  <si>
    <t>Einnahmen aus Privatpraxis</t>
  </si>
  <si>
    <t>3.</t>
  </si>
  <si>
    <t>Einnahmen aus sonstiger Tätigkeit</t>
  </si>
  <si>
    <t>4.</t>
  </si>
  <si>
    <t>Summe der Einnahmen 1 bis 3</t>
  </si>
  <si>
    <t>5.</t>
  </si>
  <si>
    <t>Löhne und Gehälter</t>
  </si>
  <si>
    <t>6.</t>
  </si>
  <si>
    <t>Sozialkosten – gesetzliche</t>
  </si>
  <si>
    <t>7.</t>
  </si>
  <si>
    <t>Sozialkosten – übrige</t>
  </si>
  <si>
    <t>8.</t>
  </si>
  <si>
    <t>Summe Personalkosten 5 bis 7</t>
  </si>
  <si>
    <t>9.</t>
  </si>
  <si>
    <t>Materialverbrauch eigene Praxis und eigenes Labor</t>
  </si>
  <si>
    <t>10.</t>
  </si>
  <si>
    <t>Fremde Laborarbeiten</t>
  </si>
  <si>
    <t>11.</t>
  </si>
  <si>
    <t>12.</t>
  </si>
  <si>
    <t>13.</t>
  </si>
  <si>
    <t>Strom, Gas, Wasser, Heizung</t>
  </si>
  <si>
    <t>14.</t>
  </si>
  <si>
    <t>Versicherungen, Beiträge und Gebühren*</t>
  </si>
  <si>
    <t>15.</t>
  </si>
  <si>
    <t>Kfz-Kosten</t>
  </si>
  <si>
    <t>16.</t>
  </si>
  <si>
    <t>Abschreibungen auf Anlagen</t>
  </si>
  <si>
    <t>17.</t>
  </si>
  <si>
    <t>Geringwertige Wirtschaftsgüter</t>
  </si>
  <si>
    <t>18.</t>
  </si>
  <si>
    <t>Sonstige Kosten</t>
  </si>
  <si>
    <t>19.</t>
  </si>
  <si>
    <t>Summe Kosten 8 bis 18</t>
  </si>
  <si>
    <t>20.</t>
  </si>
  <si>
    <t>Zwischensaldo I 4 minus 19</t>
  </si>
  <si>
    <t>21.</t>
  </si>
  <si>
    <t>Fremdkapitalzinsen</t>
  </si>
  <si>
    <t>22.</t>
  </si>
  <si>
    <t>Reinertrag 20 minus 21</t>
  </si>
  <si>
    <t>Weitere Kennzahlen</t>
  </si>
  <si>
    <t>Praxisleistung  je Beschäftigten</t>
  </si>
  <si>
    <t>Beschäftigte im Durchschnitt</t>
  </si>
  <si>
    <t>davon Inhaber/unentgeltlich</t>
  </si>
  <si>
    <t>Personalkosten je entgeltl. Beschäftigten</t>
  </si>
  <si>
    <t>* KV- bzw. KZV-Verwaltungskosten sind in Zeile 18 „Sonstige Kosten" enthalten, ebenso wie die früher gesondert ausgewiesenen Fort- und Weiterbildungskosten.</t>
  </si>
  <si>
    <t>Vergleichswerte aus der letzten Kostenstrukturstatistik des Statistischen Bundesamtes 2017/2018 (Erhebungszeitraum 2015) – Fachserie 2 Reihe 1.6.1.</t>
  </si>
  <si>
    <t>Miete Praxisräume</t>
  </si>
  <si>
    <t>Miete/Leasing (sonst)</t>
  </si>
  <si>
    <t>Abweichung</t>
  </si>
  <si>
    <t xml:space="preserve">Planungsschema Ärzte </t>
  </si>
  <si>
    <t>86.21.0 Allgemeinmediziner/Praktische Ärzte (Einzelpraxis; Umsatzklasse 250.000-500.000 € p.a.)</t>
  </si>
  <si>
    <t>Jahr 1</t>
  </si>
  <si>
    <t>Praxis für Allgemeinmedizin Dr. Muster</t>
  </si>
  <si>
    <t>Ertrags- und Liquiditätsplanung</t>
  </si>
  <si>
    <t>Jahr 2</t>
  </si>
  <si>
    <t>Jahr 3</t>
  </si>
  <si>
    <t>Liquidität</t>
  </si>
  <si>
    <t>zzgl. Abschreibungen</t>
  </si>
  <si>
    <t>23.</t>
  </si>
  <si>
    <t>24.</t>
  </si>
  <si>
    <t>25.</t>
  </si>
  <si>
    <t>26.</t>
  </si>
  <si>
    <t>27.</t>
  </si>
  <si>
    <t>zzgl- Fremdkapitalzinsen</t>
  </si>
  <si>
    <t>Kapitaldienstfähigkeit</t>
  </si>
  <si>
    <t>abzgl. Zins und Tilgung Kredite</t>
  </si>
  <si>
    <t>Liquidität aus Praxis/bleibt zum Leben</t>
  </si>
  <si>
    <t>weitere Jahre analog ausfüllen</t>
  </si>
  <si>
    <t>Ertrag</t>
  </si>
  <si>
    <t>Sozialkosten – übrige**</t>
  </si>
  <si>
    <t>** Einschließlich Honorare für gelegentliche Assistenz und Praxisvertretung.</t>
  </si>
  <si>
    <t>* Zahlen nicht repräsentativ - nur für Demonstrationszwecke! Wert vor Privatentnahmen, Versorgungswerk, Neuinvestitionen u.a. ggf. ergänzen.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</si>
</sst>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horizontal="right" vertical="center" wrapTex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164" fontId="5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164" fontId="6" fillId="0" borderId="0" xfId="0" applyNumberFormat="1" applyFont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quotePrefix="1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B2" sqref="B2"/>
    </sheetView>
  </sheetViews>
  <sheetFormatPr baseColWidth="10" defaultColWidth="9.140625" defaultRowHeight="14.25" x14ac:dyDescent="0.2"/>
  <cols>
    <col min="1" max="1" width="4.7109375" style="26" customWidth="1"/>
    <col min="2" max="2" width="23.7109375" style="26" customWidth="1"/>
    <col min="3" max="3" width="10.85546875" style="26" bestFit="1" customWidth="1"/>
    <col min="4" max="7" width="9.140625" style="26"/>
    <col min="8" max="8" width="8.42578125" style="26" customWidth="1"/>
    <col min="9" max="16384" width="9.140625" style="26"/>
  </cols>
  <sheetData>
    <row r="1" spans="1:8" ht="32.25" customHeight="1" x14ac:dyDescent="0.2">
      <c r="A1" s="24" t="s">
        <v>57</v>
      </c>
      <c r="B1" s="24"/>
      <c r="C1" s="25" t="s">
        <v>58</v>
      </c>
      <c r="D1" s="25"/>
      <c r="E1" s="25"/>
      <c r="F1" s="25"/>
      <c r="G1" s="25"/>
      <c r="H1" s="25"/>
    </row>
    <row r="2" spans="1:8" ht="15" thickBot="1" x14ac:dyDescent="0.25"/>
    <row r="3" spans="1:8" ht="22.5" customHeight="1" x14ac:dyDescent="0.2">
      <c r="A3" s="1"/>
      <c r="B3" s="2"/>
      <c r="C3" s="16" t="s">
        <v>0</v>
      </c>
      <c r="D3" s="17"/>
      <c r="E3" s="18" t="s">
        <v>1</v>
      </c>
      <c r="F3" s="19"/>
      <c r="G3" s="20" t="s">
        <v>56</v>
      </c>
      <c r="H3" s="21"/>
    </row>
    <row r="4" spans="1:8" ht="15" thickBot="1" x14ac:dyDescent="0.25">
      <c r="A4" s="1"/>
      <c r="B4" s="2" t="s">
        <v>2</v>
      </c>
      <c r="C4" s="3" t="s">
        <v>3</v>
      </c>
      <c r="D4" s="3" t="s">
        <v>4</v>
      </c>
      <c r="E4" s="3" t="s">
        <v>3</v>
      </c>
      <c r="F4" s="3" t="s">
        <v>4</v>
      </c>
      <c r="G4" s="38" t="s">
        <v>3</v>
      </c>
      <c r="H4" s="3" t="s">
        <v>4</v>
      </c>
    </row>
    <row r="5" spans="1:8" s="29" customFormat="1" ht="21" customHeight="1" x14ac:dyDescent="0.2">
      <c r="A5" s="4" t="s">
        <v>5</v>
      </c>
      <c r="B5" s="5" t="s">
        <v>6</v>
      </c>
      <c r="C5" s="6">
        <f>$C$8*D5</f>
        <v>295560</v>
      </c>
      <c r="D5" s="10">
        <v>0.82099999999999995</v>
      </c>
      <c r="E5" s="4"/>
      <c r="F5" s="39"/>
      <c r="G5" s="4"/>
      <c r="H5" s="39"/>
    </row>
    <row r="6" spans="1:8" s="29" customFormat="1" ht="21" customHeight="1" x14ac:dyDescent="0.2">
      <c r="A6" s="4" t="s">
        <v>7</v>
      </c>
      <c r="B6" s="5" t="s">
        <v>8</v>
      </c>
      <c r="C6" s="6">
        <f t="shared" ref="C6:C7" si="0">$C$8*D6</f>
        <v>58680</v>
      </c>
      <c r="D6" s="10">
        <v>0.16300000000000001</v>
      </c>
      <c r="E6" s="4"/>
      <c r="F6" s="39"/>
      <c r="G6" s="4"/>
      <c r="H6" s="39"/>
    </row>
    <row r="7" spans="1:8" s="29" customFormat="1" ht="21" customHeight="1" x14ac:dyDescent="0.2">
      <c r="A7" s="4" t="s">
        <v>9</v>
      </c>
      <c r="B7" s="5" t="s">
        <v>10</v>
      </c>
      <c r="C7" s="6">
        <f t="shared" si="0"/>
        <v>5760</v>
      </c>
      <c r="D7" s="10">
        <v>1.6E-2</v>
      </c>
      <c r="E7" s="4"/>
      <c r="F7" s="39"/>
      <c r="G7" s="4"/>
      <c r="H7" s="39"/>
    </row>
    <row r="8" spans="1:8" s="29" customFormat="1" ht="21" customHeight="1" x14ac:dyDescent="0.2">
      <c r="A8" s="7" t="s">
        <v>11</v>
      </c>
      <c r="B8" s="8" t="s">
        <v>12</v>
      </c>
      <c r="C8" s="13">
        <v>360000</v>
      </c>
      <c r="D8" s="14">
        <v>1</v>
      </c>
      <c r="E8" s="4"/>
      <c r="F8" s="39"/>
      <c r="G8" s="4"/>
      <c r="H8" s="39"/>
    </row>
    <row r="9" spans="1:8" s="29" customFormat="1" ht="21" customHeight="1" x14ac:dyDescent="0.2">
      <c r="A9" s="4" t="s">
        <v>13</v>
      </c>
      <c r="B9" s="5" t="s">
        <v>14</v>
      </c>
      <c r="C9" s="6">
        <f>$C$8*D9</f>
        <v>70920</v>
      </c>
      <c r="D9" s="10">
        <v>0.19700000000000001</v>
      </c>
      <c r="E9" s="4"/>
      <c r="F9" s="39"/>
      <c r="G9" s="4"/>
      <c r="H9" s="39"/>
    </row>
    <row r="10" spans="1:8" s="29" customFormat="1" ht="21" customHeight="1" x14ac:dyDescent="0.2">
      <c r="A10" s="4" t="s">
        <v>15</v>
      </c>
      <c r="B10" s="5" t="s">
        <v>16</v>
      </c>
      <c r="C10" s="6">
        <f t="shared" ref="C10:C12" si="1">$C$8*D10</f>
        <v>15839.999999999998</v>
      </c>
      <c r="D10" s="10">
        <v>4.3999999999999997E-2</v>
      </c>
      <c r="E10" s="4"/>
      <c r="F10" s="39"/>
      <c r="G10" s="4"/>
      <c r="H10" s="39"/>
    </row>
    <row r="11" spans="1:8" s="29" customFormat="1" ht="21" customHeight="1" x14ac:dyDescent="0.2">
      <c r="A11" s="4" t="s">
        <v>17</v>
      </c>
      <c r="B11" s="5" t="s">
        <v>77</v>
      </c>
      <c r="C11" s="6">
        <f t="shared" si="1"/>
        <v>2880</v>
      </c>
      <c r="D11" s="10">
        <v>8.0000000000000002E-3</v>
      </c>
      <c r="E11" s="4"/>
      <c r="F11" s="39"/>
      <c r="G11" s="4"/>
      <c r="H11" s="39"/>
    </row>
    <row r="12" spans="1:8" s="29" customFormat="1" ht="21" customHeight="1" x14ac:dyDescent="0.2">
      <c r="A12" s="7" t="s">
        <v>19</v>
      </c>
      <c r="B12" s="8" t="s">
        <v>20</v>
      </c>
      <c r="C12" s="11">
        <f t="shared" si="1"/>
        <v>89640</v>
      </c>
      <c r="D12" s="12">
        <f>SUM(D9:D11)</f>
        <v>0.249</v>
      </c>
      <c r="E12" s="4"/>
      <c r="F12" s="39"/>
      <c r="G12" s="4"/>
      <c r="H12" s="39"/>
    </row>
    <row r="13" spans="1:8" s="29" customFormat="1" ht="21" customHeight="1" x14ac:dyDescent="0.2">
      <c r="A13" s="4" t="s">
        <v>21</v>
      </c>
      <c r="B13" s="5" t="s">
        <v>22</v>
      </c>
      <c r="C13" s="6">
        <f>$C$8*D13</f>
        <v>4680</v>
      </c>
      <c r="D13" s="10">
        <v>1.2999999999999999E-2</v>
      </c>
      <c r="E13" s="4"/>
      <c r="F13" s="39"/>
      <c r="G13" s="4"/>
      <c r="H13" s="39"/>
    </row>
    <row r="14" spans="1:8" s="29" customFormat="1" ht="21" customHeight="1" x14ac:dyDescent="0.2">
      <c r="A14" s="4" t="s">
        <v>23</v>
      </c>
      <c r="B14" s="5" t="s">
        <v>24</v>
      </c>
      <c r="C14" s="6">
        <f t="shared" ref="C14:C23" si="2">$C$8*D14</f>
        <v>1440</v>
      </c>
      <c r="D14" s="10">
        <v>4.0000000000000001E-3</v>
      </c>
      <c r="E14" s="4"/>
      <c r="F14" s="39"/>
      <c r="G14" s="4"/>
      <c r="H14" s="39"/>
    </row>
    <row r="15" spans="1:8" s="29" customFormat="1" ht="21" customHeight="1" x14ac:dyDescent="0.2">
      <c r="A15" s="4" t="s">
        <v>25</v>
      </c>
      <c r="B15" s="5" t="s">
        <v>54</v>
      </c>
      <c r="C15" s="6">
        <f t="shared" si="2"/>
        <v>13320</v>
      </c>
      <c r="D15" s="10">
        <v>3.6999999999999998E-2</v>
      </c>
      <c r="E15" s="4"/>
      <c r="F15" s="39"/>
      <c r="G15" s="4"/>
      <c r="H15" s="39"/>
    </row>
    <row r="16" spans="1:8" s="29" customFormat="1" ht="21" customHeight="1" x14ac:dyDescent="0.2">
      <c r="A16" s="4" t="s">
        <v>26</v>
      </c>
      <c r="B16" s="5" t="s">
        <v>55</v>
      </c>
      <c r="C16" s="6">
        <f t="shared" si="2"/>
        <v>4680</v>
      </c>
      <c r="D16" s="10">
        <v>1.2999999999999999E-2</v>
      </c>
      <c r="E16" s="4"/>
      <c r="F16" s="39"/>
      <c r="G16" s="40"/>
      <c r="H16" s="39"/>
    </row>
    <row r="17" spans="1:8" s="29" customFormat="1" ht="21" customHeight="1" x14ac:dyDescent="0.2">
      <c r="A17" s="4" t="s">
        <v>27</v>
      </c>
      <c r="B17" s="5" t="s">
        <v>28</v>
      </c>
      <c r="C17" s="6">
        <f t="shared" si="2"/>
        <v>2880</v>
      </c>
      <c r="D17" s="10">
        <v>8.0000000000000002E-3</v>
      </c>
      <c r="E17" s="4"/>
      <c r="F17" s="39"/>
      <c r="G17" s="4"/>
      <c r="H17" s="39"/>
    </row>
    <row r="18" spans="1:8" s="29" customFormat="1" ht="21" customHeight="1" x14ac:dyDescent="0.2">
      <c r="A18" s="4" t="s">
        <v>29</v>
      </c>
      <c r="B18" s="5" t="s">
        <v>30</v>
      </c>
      <c r="C18" s="6">
        <f t="shared" si="2"/>
        <v>3959.9999999999995</v>
      </c>
      <c r="D18" s="10">
        <v>1.0999999999999999E-2</v>
      </c>
      <c r="E18" s="4"/>
      <c r="F18" s="39"/>
      <c r="G18" s="4"/>
      <c r="H18" s="39"/>
    </row>
    <row r="19" spans="1:8" s="29" customFormat="1" ht="21" customHeight="1" x14ac:dyDescent="0.2">
      <c r="A19" s="4" t="s">
        <v>31</v>
      </c>
      <c r="B19" s="5" t="s">
        <v>32</v>
      </c>
      <c r="C19" s="6">
        <f t="shared" si="2"/>
        <v>7919.9999999999991</v>
      </c>
      <c r="D19" s="10">
        <v>2.1999999999999999E-2</v>
      </c>
      <c r="E19" s="4"/>
      <c r="F19" s="39"/>
      <c r="G19" s="4"/>
      <c r="H19" s="39"/>
    </row>
    <row r="20" spans="1:8" s="29" customFormat="1" ht="21" customHeight="1" x14ac:dyDescent="0.2">
      <c r="A20" s="4" t="s">
        <v>33</v>
      </c>
      <c r="B20" s="5" t="s">
        <v>34</v>
      </c>
      <c r="C20" s="6">
        <f t="shared" si="2"/>
        <v>7919.9999999999991</v>
      </c>
      <c r="D20" s="10">
        <v>2.1999999999999999E-2</v>
      </c>
      <c r="E20" s="4"/>
      <c r="F20" s="39"/>
      <c r="G20" s="4"/>
      <c r="H20" s="39"/>
    </row>
    <row r="21" spans="1:8" s="29" customFormat="1" ht="21" customHeight="1" x14ac:dyDescent="0.2">
      <c r="A21" s="4" t="s">
        <v>35</v>
      </c>
      <c r="B21" s="5" t="s">
        <v>36</v>
      </c>
      <c r="C21" s="6">
        <f t="shared" si="2"/>
        <v>720</v>
      </c>
      <c r="D21" s="10">
        <v>2E-3</v>
      </c>
      <c r="E21" s="4"/>
      <c r="F21" s="39"/>
      <c r="G21" s="4"/>
      <c r="H21" s="39"/>
    </row>
    <row r="22" spans="1:8" s="29" customFormat="1" ht="21" customHeight="1" x14ac:dyDescent="0.2">
      <c r="A22" s="4" t="s">
        <v>37</v>
      </c>
      <c r="B22" s="5" t="s">
        <v>38</v>
      </c>
      <c r="C22" s="6">
        <f t="shared" si="2"/>
        <v>23760</v>
      </c>
      <c r="D22" s="10">
        <v>6.6000000000000003E-2</v>
      </c>
      <c r="E22" s="4"/>
      <c r="F22" s="39"/>
      <c r="G22" s="4"/>
      <c r="H22" s="39"/>
    </row>
    <row r="23" spans="1:8" s="29" customFormat="1" ht="21" customHeight="1" x14ac:dyDescent="0.2">
      <c r="A23" s="7" t="s">
        <v>39</v>
      </c>
      <c r="B23" s="8" t="s">
        <v>40</v>
      </c>
      <c r="C23" s="6">
        <f t="shared" si="2"/>
        <v>160920</v>
      </c>
      <c r="D23" s="10">
        <v>0.44700000000000001</v>
      </c>
      <c r="E23" s="4"/>
      <c r="F23" s="39"/>
      <c r="G23" s="4"/>
      <c r="H23" s="39"/>
    </row>
    <row r="24" spans="1:8" s="29" customFormat="1" ht="21" customHeight="1" x14ac:dyDescent="0.2">
      <c r="A24" s="7" t="s">
        <v>41</v>
      </c>
      <c r="B24" s="8" t="s">
        <v>42</v>
      </c>
      <c r="C24" s="6">
        <f>C8-C23</f>
        <v>199080</v>
      </c>
      <c r="D24" s="10">
        <f>D8-D23</f>
        <v>0.55299999999999994</v>
      </c>
      <c r="E24" s="4"/>
      <c r="F24" s="39"/>
      <c r="G24" s="4"/>
      <c r="H24" s="39"/>
    </row>
    <row r="25" spans="1:8" s="29" customFormat="1" ht="21" customHeight="1" x14ac:dyDescent="0.2">
      <c r="A25" s="7" t="s">
        <v>43</v>
      </c>
      <c r="B25" s="9" t="s">
        <v>44</v>
      </c>
      <c r="C25" s="6">
        <f>$C$8*D25</f>
        <v>1800</v>
      </c>
      <c r="D25" s="10">
        <v>5.0000000000000001E-3</v>
      </c>
      <c r="E25" s="4"/>
      <c r="F25" s="39"/>
      <c r="G25" s="4"/>
      <c r="H25" s="39"/>
    </row>
    <row r="26" spans="1:8" s="29" customFormat="1" ht="21" customHeight="1" thickBot="1" x14ac:dyDescent="0.25">
      <c r="A26" s="7" t="s">
        <v>45</v>
      </c>
      <c r="B26" s="8" t="s">
        <v>46</v>
      </c>
      <c r="C26" s="6">
        <f>C24-C25</f>
        <v>197280</v>
      </c>
      <c r="D26" s="10">
        <f>D24-D25</f>
        <v>0.54799999999999993</v>
      </c>
      <c r="E26" s="4"/>
      <c r="F26" s="39"/>
      <c r="G26" s="41"/>
      <c r="H26" s="42"/>
    </row>
    <row r="27" spans="1:8" s="29" customFormat="1" ht="12" customHeight="1" x14ac:dyDescent="0.2">
      <c r="A27" s="7"/>
      <c r="B27" s="8"/>
      <c r="C27" s="4"/>
      <c r="D27" s="4"/>
      <c r="E27" s="4"/>
      <c r="F27" s="4"/>
      <c r="G27" s="4"/>
      <c r="H27" s="4"/>
    </row>
    <row r="28" spans="1:8" s="29" customFormat="1" ht="21" customHeight="1" x14ac:dyDescent="0.2">
      <c r="A28" s="4"/>
      <c r="B28" s="31" t="s">
        <v>47</v>
      </c>
      <c r="C28" s="32"/>
      <c r="D28" s="5"/>
      <c r="E28" s="32"/>
      <c r="F28" s="5"/>
      <c r="G28" s="32"/>
      <c r="H28" s="5"/>
    </row>
    <row r="29" spans="1:8" s="29" customFormat="1" ht="20.25" customHeight="1" x14ac:dyDescent="0.2">
      <c r="A29" s="4"/>
      <c r="B29" s="5" t="s">
        <v>48</v>
      </c>
      <c r="C29" s="6">
        <f>C8/C30</f>
        <v>58064.516129032258</v>
      </c>
      <c r="D29" s="4"/>
      <c r="E29" s="4"/>
      <c r="F29" s="4"/>
      <c r="G29" s="4"/>
      <c r="H29" s="5"/>
    </row>
    <row r="30" spans="1:8" s="29" customFormat="1" ht="15.75" customHeight="1" x14ac:dyDescent="0.2">
      <c r="A30" s="4"/>
      <c r="B30" s="5" t="s">
        <v>49</v>
      </c>
      <c r="C30" s="4">
        <v>6.2</v>
      </c>
      <c r="D30" s="4"/>
      <c r="E30" s="4"/>
      <c r="F30" s="4"/>
      <c r="G30" s="4"/>
      <c r="H30" s="5"/>
    </row>
    <row r="31" spans="1:8" s="29" customFormat="1" ht="21" customHeight="1" x14ac:dyDescent="0.2">
      <c r="A31" s="4"/>
      <c r="B31" s="5" t="s">
        <v>50</v>
      </c>
      <c r="C31" s="4">
        <v>1</v>
      </c>
      <c r="D31" s="4"/>
      <c r="E31" s="4"/>
      <c r="F31" s="5"/>
      <c r="G31" s="4"/>
      <c r="H31" s="5"/>
    </row>
    <row r="32" spans="1:8" s="29" customFormat="1" ht="21" customHeight="1" x14ac:dyDescent="0.2">
      <c r="A32" s="4"/>
      <c r="B32" s="5" t="s">
        <v>51</v>
      </c>
      <c r="C32" s="6">
        <f>C12/(C30-C31)</f>
        <v>17238.461538461539</v>
      </c>
      <c r="D32" s="5"/>
      <c r="E32" s="4"/>
      <c r="F32" s="5"/>
      <c r="G32" s="4"/>
      <c r="H32" s="5"/>
    </row>
    <row r="33" spans="1:8" x14ac:dyDescent="0.2">
      <c r="A33" s="1"/>
      <c r="B33" s="35"/>
      <c r="C33" s="35"/>
      <c r="D33" s="35"/>
      <c r="E33" s="35"/>
      <c r="F33" s="35"/>
      <c r="G33" s="35"/>
      <c r="H33" s="35"/>
    </row>
    <row r="34" spans="1:8" ht="34.5" customHeight="1" x14ac:dyDescent="0.2">
      <c r="A34" s="37" t="s">
        <v>53</v>
      </c>
      <c r="B34" s="37"/>
      <c r="C34" s="37"/>
      <c r="D34" s="37"/>
      <c r="E34" s="37"/>
      <c r="F34" s="37"/>
      <c r="G34" s="37"/>
      <c r="H34" s="37"/>
    </row>
    <row r="35" spans="1:8" ht="34.5" customHeight="1" x14ac:dyDescent="0.2">
      <c r="A35" s="37" t="s">
        <v>52</v>
      </c>
      <c r="B35" s="37"/>
      <c r="C35" s="37"/>
      <c r="D35" s="37"/>
      <c r="E35" s="37"/>
      <c r="F35" s="37"/>
      <c r="G35" s="37"/>
      <c r="H35" s="37"/>
    </row>
    <row r="36" spans="1:8" x14ac:dyDescent="0.2">
      <c r="A36" s="37" t="s">
        <v>78</v>
      </c>
      <c r="B36" s="37"/>
      <c r="C36" s="37"/>
      <c r="D36" s="37"/>
      <c r="E36" s="37"/>
      <c r="F36" s="37"/>
      <c r="G36" s="37"/>
      <c r="H36" s="37"/>
    </row>
  </sheetData>
  <mergeCells count="8">
    <mergeCell ref="A36:H36"/>
    <mergeCell ref="A1:B1"/>
    <mergeCell ref="C1:H1"/>
    <mergeCell ref="A35:H35"/>
    <mergeCell ref="A34:H34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3" sqref="B3"/>
    </sheetView>
  </sheetViews>
  <sheetFormatPr baseColWidth="10" defaultColWidth="9.140625" defaultRowHeight="14.25" x14ac:dyDescent="0.2"/>
  <cols>
    <col min="1" max="1" width="4.7109375" style="26" customWidth="1"/>
    <col min="2" max="2" width="23.7109375" style="26" customWidth="1"/>
    <col min="3" max="3" width="10.85546875" style="26" bestFit="1" customWidth="1"/>
    <col min="4" max="7" width="9.140625" style="26"/>
    <col min="8" max="8" width="8.42578125" style="26" customWidth="1"/>
    <col min="9" max="16384" width="9.140625" style="26"/>
  </cols>
  <sheetData>
    <row r="1" spans="1:8" ht="32.25" customHeight="1" x14ac:dyDescent="0.2">
      <c r="A1" s="24" t="s">
        <v>57</v>
      </c>
      <c r="B1" s="24"/>
      <c r="C1" s="25" t="s">
        <v>60</v>
      </c>
      <c r="D1" s="25"/>
      <c r="E1" s="25"/>
      <c r="F1" s="25"/>
      <c r="G1" s="25"/>
      <c r="H1" s="25"/>
    </row>
    <row r="2" spans="1:8" x14ac:dyDescent="0.2">
      <c r="B2" s="26" t="s">
        <v>61</v>
      </c>
    </row>
    <row r="3" spans="1:8" ht="22.5" customHeight="1" x14ac:dyDescent="0.2">
      <c r="A3" s="1"/>
      <c r="B3" s="2"/>
      <c r="C3" s="16" t="s">
        <v>59</v>
      </c>
      <c r="D3" s="17"/>
      <c r="E3" s="18" t="s">
        <v>62</v>
      </c>
      <c r="F3" s="22"/>
      <c r="G3" s="23" t="s">
        <v>63</v>
      </c>
      <c r="H3" s="19"/>
    </row>
    <row r="4" spans="1:8" ht="15" thickBot="1" x14ac:dyDescent="0.25">
      <c r="A4" s="1"/>
      <c r="B4" s="2" t="s">
        <v>76</v>
      </c>
      <c r="C4" s="3" t="s">
        <v>3</v>
      </c>
      <c r="D4" s="3" t="s">
        <v>4</v>
      </c>
      <c r="E4" s="3" t="s">
        <v>3</v>
      </c>
      <c r="F4" s="15" t="s">
        <v>4</v>
      </c>
      <c r="G4" s="27" t="s">
        <v>3</v>
      </c>
      <c r="H4" s="3" t="s">
        <v>4</v>
      </c>
    </row>
    <row r="5" spans="1:8" s="29" customFormat="1" ht="21" customHeight="1" x14ac:dyDescent="0.2">
      <c r="A5" s="4" t="s">
        <v>5</v>
      </c>
      <c r="B5" s="5" t="s">
        <v>6</v>
      </c>
      <c r="C5" s="6">
        <f>$C$8*D5</f>
        <v>295560</v>
      </c>
      <c r="D5" s="10">
        <v>0.82099999999999995</v>
      </c>
      <c r="E5" s="4"/>
      <c r="F5" s="28"/>
      <c r="G5" s="28"/>
      <c r="H5" s="28"/>
    </row>
    <row r="6" spans="1:8" s="29" customFormat="1" ht="21" customHeight="1" x14ac:dyDescent="0.2">
      <c r="A6" s="4" t="s">
        <v>7</v>
      </c>
      <c r="B6" s="5" t="s">
        <v>8</v>
      </c>
      <c r="C6" s="6">
        <f t="shared" ref="C6:C7" si="0">$C$8*D6</f>
        <v>58680</v>
      </c>
      <c r="D6" s="10">
        <v>0.16300000000000001</v>
      </c>
      <c r="E6" s="4"/>
      <c r="F6" s="28"/>
      <c r="G6" s="28"/>
      <c r="H6" s="28"/>
    </row>
    <row r="7" spans="1:8" s="29" customFormat="1" ht="21" customHeight="1" x14ac:dyDescent="0.2">
      <c r="A7" s="4" t="s">
        <v>9</v>
      </c>
      <c r="B7" s="5" t="s">
        <v>10</v>
      </c>
      <c r="C7" s="6">
        <f t="shared" si="0"/>
        <v>5760</v>
      </c>
      <c r="D7" s="10">
        <v>1.6E-2</v>
      </c>
      <c r="E7" s="4"/>
      <c r="F7" s="28"/>
      <c r="G7" s="28"/>
      <c r="H7" s="28"/>
    </row>
    <row r="8" spans="1:8" s="29" customFormat="1" ht="21" customHeight="1" x14ac:dyDescent="0.2">
      <c r="A8" s="7" t="s">
        <v>11</v>
      </c>
      <c r="B8" s="8" t="s">
        <v>12</v>
      </c>
      <c r="C8" s="13">
        <v>360000</v>
      </c>
      <c r="D8" s="14">
        <v>1</v>
      </c>
      <c r="E8" s="4"/>
      <c r="F8" s="30" t="s">
        <v>75</v>
      </c>
      <c r="G8" s="30"/>
      <c r="H8" s="28"/>
    </row>
    <row r="9" spans="1:8" s="29" customFormat="1" ht="21" customHeight="1" x14ac:dyDescent="0.2">
      <c r="A9" s="4" t="s">
        <v>13</v>
      </c>
      <c r="B9" s="5" t="s">
        <v>14</v>
      </c>
      <c r="C9" s="6">
        <f>$C$8*D9</f>
        <v>70920</v>
      </c>
      <c r="D9" s="10">
        <v>0.19700000000000001</v>
      </c>
      <c r="E9" s="4"/>
      <c r="F9" s="30"/>
      <c r="G9" s="30"/>
      <c r="H9" s="28"/>
    </row>
    <row r="10" spans="1:8" s="29" customFormat="1" ht="21" customHeight="1" x14ac:dyDescent="0.2">
      <c r="A10" s="4" t="s">
        <v>15</v>
      </c>
      <c r="B10" s="5" t="s">
        <v>16</v>
      </c>
      <c r="C10" s="6">
        <f t="shared" ref="C10:C12" si="1">$C$8*D10</f>
        <v>15839.999999999998</v>
      </c>
      <c r="D10" s="10">
        <v>4.3999999999999997E-2</v>
      </c>
      <c r="E10" s="4"/>
      <c r="F10" s="30"/>
      <c r="G10" s="30"/>
      <c r="H10" s="28"/>
    </row>
    <row r="11" spans="1:8" s="29" customFormat="1" ht="21" customHeight="1" x14ac:dyDescent="0.2">
      <c r="A11" s="4" t="s">
        <v>17</v>
      </c>
      <c r="B11" s="5" t="s">
        <v>18</v>
      </c>
      <c r="C11" s="6">
        <f t="shared" si="1"/>
        <v>2880</v>
      </c>
      <c r="D11" s="10">
        <v>8.0000000000000002E-3</v>
      </c>
      <c r="E11" s="4"/>
      <c r="F11" s="28"/>
      <c r="G11" s="28"/>
      <c r="H11" s="28"/>
    </row>
    <row r="12" spans="1:8" s="29" customFormat="1" ht="21" customHeight="1" x14ac:dyDescent="0.2">
      <c r="A12" s="7" t="s">
        <v>19</v>
      </c>
      <c r="B12" s="8" t="s">
        <v>20</v>
      </c>
      <c r="C12" s="11">
        <f t="shared" si="1"/>
        <v>89640</v>
      </c>
      <c r="D12" s="12">
        <f>SUM(D9:D11)</f>
        <v>0.249</v>
      </c>
      <c r="E12" s="4"/>
      <c r="F12" s="28"/>
      <c r="G12" s="28"/>
      <c r="H12" s="28"/>
    </row>
    <row r="13" spans="1:8" s="29" customFormat="1" ht="21" customHeight="1" x14ac:dyDescent="0.2">
      <c r="A13" s="4" t="s">
        <v>21</v>
      </c>
      <c r="B13" s="5" t="s">
        <v>22</v>
      </c>
      <c r="C13" s="6">
        <f>$C$8*D13</f>
        <v>4680</v>
      </c>
      <c r="D13" s="10">
        <v>1.2999999999999999E-2</v>
      </c>
      <c r="E13" s="4"/>
      <c r="F13" s="28"/>
      <c r="G13" s="28"/>
      <c r="H13" s="28"/>
    </row>
    <row r="14" spans="1:8" s="29" customFormat="1" ht="21" customHeight="1" x14ac:dyDescent="0.2">
      <c r="A14" s="4" t="s">
        <v>23</v>
      </c>
      <c r="B14" s="5" t="s">
        <v>24</v>
      </c>
      <c r="C14" s="6">
        <f t="shared" ref="C14:C23" si="2">$C$8*D14</f>
        <v>1440</v>
      </c>
      <c r="D14" s="10">
        <v>4.0000000000000001E-3</v>
      </c>
      <c r="E14" s="4"/>
      <c r="F14" s="28"/>
      <c r="G14" s="28"/>
      <c r="H14" s="28"/>
    </row>
    <row r="15" spans="1:8" s="29" customFormat="1" ht="21" customHeight="1" x14ac:dyDescent="0.2">
      <c r="A15" s="4" t="s">
        <v>25</v>
      </c>
      <c r="B15" s="5" t="s">
        <v>54</v>
      </c>
      <c r="C15" s="6">
        <f t="shared" si="2"/>
        <v>13320</v>
      </c>
      <c r="D15" s="10">
        <v>3.6999999999999998E-2</v>
      </c>
      <c r="E15" s="4"/>
      <c r="F15" s="28"/>
      <c r="G15" s="28"/>
      <c r="H15" s="28"/>
    </row>
    <row r="16" spans="1:8" s="29" customFormat="1" ht="21" customHeight="1" x14ac:dyDescent="0.2">
      <c r="A16" s="4" t="s">
        <v>26</v>
      </c>
      <c r="B16" s="5" t="s">
        <v>55</v>
      </c>
      <c r="C16" s="6">
        <f t="shared" si="2"/>
        <v>4680</v>
      </c>
      <c r="D16" s="10">
        <v>1.2999999999999999E-2</v>
      </c>
      <c r="E16" s="4"/>
      <c r="F16" s="28"/>
      <c r="G16" s="28"/>
      <c r="H16" s="28"/>
    </row>
    <row r="17" spans="1:8" s="29" customFormat="1" ht="21" customHeight="1" x14ac:dyDescent="0.2">
      <c r="A17" s="4" t="s">
        <v>27</v>
      </c>
      <c r="B17" s="5" t="s">
        <v>28</v>
      </c>
      <c r="C17" s="6">
        <f t="shared" si="2"/>
        <v>2880</v>
      </c>
      <c r="D17" s="10">
        <v>8.0000000000000002E-3</v>
      </c>
      <c r="E17" s="4"/>
      <c r="F17" s="28"/>
      <c r="G17" s="28"/>
      <c r="H17" s="28"/>
    </row>
    <row r="18" spans="1:8" s="29" customFormat="1" ht="21" customHeight="1" x14ac:dyDescent="0.2">
      <c r="A18" s="4" t="s">
        <v>29</v>
      </c>
      <c r="B18" s="5" t="s">
        <v>30</v>
      </c>
      <c r="C18" s="6">
        <f t="shared" si="2"/>
        <v>3959.9999999999995</v>
      </c>
      <c r="D18" s="10">
        <v>1.0999999999999999E-2</v>
      </c>
      <c r="E18" s="4"/>
      <c r="F18" s="28"/>
      <c r="G18" s="28"/>
      <c r="H18" s="28"/>
    </row>
    <row r="19" spans="1:8" s="29" customFormat="1" ht="21" customHeight="1" x14ac:dyDescent="0.2">
      <c r="A19" s="4" t="s">
        <v>31</v>
      </c>
      <c r="B19" s="5" t="s">
        <v>32</v>
      </c>
      <c r="C19" s="6">
        <f t="shared" si="2"/>
        <v>7919.9999999999991</v>
      </c>
      <c r="D19" s="10">
        <v>2.1999999999999999E-2</v>
      </c>
      <c r="E19" s="4"/>
      <c r="F19" s="28"/>
      <c r="G19" s="28"/>
      <c r="H19" s="28"/>
    </row>
    <row r="20" spans="1:8" s="29" customFormat="1" ht="21" customHeight="1" x14ac:dyDescent="0.2">
      <c r="A20" s="4" t="s">
        <v>33</v>
      </c>
      <c r="B20" s="5" t="s">
        <v>34</v>
      </c>
      <c r="C20" s="6">
        <f t="shared" si="2"/>
        <v>7919.9999999999991</v>
      </c>
      <c r="D20" s="10">
        <v>2.1999999999999999E-2</v>
      </c>
      <c r="E20" s="4"/>
      <c r="F20" s="28"/>
      <c r="G20" s="28"/>
      <c r="H20" s="28"/>
    </row>
    <row r="21" spans="1:8" s="29" customFormat="1" ht="21" customHeight="1" x14ac:dyDescent="0.2">
      <c r="A21" s="4" t="s">
        <v>35</v>
      </c>
      <c r="B21" s="5" t="s">
        <v>36</v>
      </c>
      <c r="C21" s="6">
        <f t="shared" si="2"/>
        <v>720</v>
      </c>
      <c r="D21" s="10">
        <v>2E-3</v>
      </c>
      <c r="E21" s="4"/>
      <c r="F21" s="28"/>
      <c r="G21" s="28"/>
      <c r="H21" s="28"/>
    </row>
    <row r="22" spans="1:8" s="29" customFormat="1" ht="21" customHeight="1" x14ac:dyDescent="0.2">
      <c r="A22" s="4" t="s">
        <v>37</v>
      </c>
      <c r="B22" s="5" t="s">
        <v>38</v>
      </c>
      <c r="C22" s="6">
        <f t="shared" si="2"/>
        <v>23760</v>
      </c>
      <c r="D22" s="10">
        <v>6.6000000000000003E-2</v>
      </c>
      <c r="E22" s="4"/>
      <c r="F22" s="28"/>
      <c r="G22" s="28"/>
      <c r="H22" s="28"/>
    </row>
    <row r="23" spans="1:8" s="29" customFormat="1" ht="21" customHeight="1" x14ac:dyDescent="0.2">
      <c r="A23" s="7" t="s">
        <v>39</v>
      </c>
      <c r="B23" s="8" t="s">
        <v>40</v>
      </c>
      <c r="C23" s="6">
        <f t="shared" si="2"/>
        <v>160920</v>
      </c>
      <c r="D23" s="10">
        <v>0.44700000000000001</v>
      </c>
      <c r="E23" s="4"/>
      <c r="F23" s="28"/>
      <c r="G23" s="28"/>
      <c r="H23" s="28"/>
    </row>
    <row r="24" spans="1:8" s="29" customFormat="1" ht="21" customHeight="1" x14ac:dyDescent="0.2">
      <c r="A24" s="7" t="s">
        <v>41</v>
      </c>
      <c r="B24" s="8" t="s">
        <v>42</v>
      </c>
      <c r="C24" s="6">
        <f>C8-C23</f>
        <v>199080</v>
      </c>
      <c r="D24" s="10">
        <f>D8-D23</f>
        <v>0.55299999999999994</v>
      </c>
      <c r="E24" s="4"/>
      <c r="F24" s="28"/>
      <c r="G24" s="28"/>
      <c r="H24" s="28"/>
    </row>
    <row r="25" spans="1:8" s="29" customFormat="1" ht="21" customHeight="1" x14ac:dyDescent="0.2">
      <c r="A25" s="7" t="s">
        <v>43</v>
      </c>
      <c r="B25" s="9" t="s">
        <v>44</v>
      </c>
      <c r="C25" s="6">
        <f>$C$8*D25</f>
        <v>1800</v>
      </c>
      <c r="D25" s="10">
        <v>5.0000000000000001E-3</v>
      </c>
      <c r="E25" s="4"/>
      <c r="F25" s="28"/>
      <c r="G25" s="28"/>
      <c r="H25" s="28"/>
    </row>
    <row r="26" spans="1:8" s="29" customFormat="1" ht="21" customHeight="1" x14ac:dyDescent="0.2">
      <c r="A26" s="7" t="s">
        <v>45</v>
      </c>
      <c r="B26" s="8" t="s">
        <v>46</v>
      </c>
      <c r="C26" s="6">
        <f>C24-C25</f>
        <v>197280</v>
      </c>
      <c r="D26" s="10">
        <f>D24-D25</f>
        <v>0.54799999999999993</v>
      </c>
      <c r="E26" s="4"/>
      <c r="F26" s="28"/>
      <c r="G26" s="28"/>
      <c r="H26" s="28"/>
    </row>
    <row r="27" spans="1:8" s="29" customFormat="1" ht="12" customHeight="1" x14ac:dyDescent="0.2">
      <c r="A27" s="7"/>
      <c r="B27" s="8"/>
      <c r="C27" s="4"/>
      <c r="D27" s="4"/>
      <c r="E27" s="4"/>
      <c r="F27" s="4"/>
      <c r="G27" s="4"/>
      <c r="H27" s="4"/>
    </row>
    <row r="28" spans="1:8" s="29" customFormat="1" ht="21" customHeight="1" x14ac:dyDescent="0.2">
      <c r="A28" s="4"/>
      <c r="B28" s="31" t="s">
        <v>64</v>
      </c>
      <c r="C28" s="32"/>
      <c r="D28" s="5"/>
      <c r="E28" s="32"/>
      <c r="F28" s="5"/>
      <c r="G28" s="32"/>
      <c r="H28" s="5"/>
    </row>
    <row r="29" spans="1:8" s="29" customFormat="1" ht="20.25" customHeight="1" x14ac:dyDescent="0.2">
      <c r="A29" s="4" t="s">
        <v>66</v>
      </c>
      <c r="B29" s="5" t="s">
        <v>65</v>
      </c>
      <c r="C29" s="6">
        <f>C20</f>
        <v>7919.9999999999991</v>
      </c>
      <c r="D29" s="4"/>
      <c r="E29" s="4"/>
      <c r="F29" s="4"/>
      <c r="G29" s="4"/>
      <c r="H29" s="5"/>
    </row>
    <row r="30" spans="1:8" s="29" customFormat="1" ht="15.75" customHeight="1" x14ac:dyDescent="0.2">
      <c r="A30" s="4" t="s">
        <v>67</v>
      </c>
      <c r="B30" s="5" t="s">
        <v>71</v>
      </c>
      <c r="C30" s="6">
        <f>C25</f>
        <v>1800</v>
      </c>
      <c r="D30" s="4"/>
      <c r="E30" s="4"/>
      <c r="F30" s="4"/>
      <c r="G30" s="4"/>
      <c r="H30" s="5"/>
    </row>
    <row r="31" spans="1:8" s="29" customFormat="1" ht="21" customHeight="1" x14ac:dyDescent="0.2">
      <c r="A31" s="4" t="s">
        <v>68</v>
      </c>
      <c r="B31" s="33" t="s">
        <v>72</v>
      </c>
      <c r="C31" s="11">
        <f>C26+C29+C30</f>
        <v>207000</v>
      </c>
      <c r="D31" s="4"/>
      <c r="E31" s="4"/>
      <c r="F31" s="5"/>
      <c r="G31" s="4"/>
      <c r="H31" s="5"/>
    </row>
    <row r="32" spans="1:8" s="29" customFormat="1" ht="21" customHeight="1" x14ac:dyDescent="0.2">
      <c r="A32" s="4" t="s">
        <v>69</v>
      </c>
      <c r="B32" s="5" t="s">
        <v>73</v>
      </c>
      <c r="C32" s="6">
        <v>5000</v>
      </c>
      <c r="D32" s="5"/>
      <c r="E32" s="4"/>
      <c r="F32" s="5"/>
      <c r="G32" s="4"/>
      <c r="H32" s="5"/>
    </row>
    <row r="33" spans="1:8" s="29" customFormat="1" ht="25.5" customHeight="1" x14ac:dyDescent="0.2">
      <c r="A33" s="4" t="s">
        <v>70</v>
      </c>
      <c r="B33" s="34" t="s">
        <v>74</v>
      </c>
      <c r="C33" s="6">
        <f>C31-C32</f>
        <v>202000</v>
      </c>
      <c r="D33" s="5"/>
      <c r="E33" s="4"/>
      <c r="F33" s="5"/>
      <c r="G33" s="4"/>
      <c r="H33" s="5"/>
    </row>
    <row r="34" spans="1:8" x14ac:dyDescent="0.2">
      <c r="A34" s="1"/>
      <c r="B34" s="35"/>
      <c r="C34" s="35"/>
      <c r="D34" s="35"/>
      <c r="E34" s="35"/>
      <c r="F34" s="35"/>
      <c r="G34" s="35"/>
      <c r="H34" s="35"/>
    </row>
    <row r="35" spans="1:8" ht="34.5" customHeight="1" x14ac:dyDescent="0.2">
      <c r="A35" s="36" t="s">
        <v>79</v>
      </c>
      <c r="B35" s="37"/>
      <c r="C35" s="37"/>
      <c r="D35" s="37"/>
      <c r="E35" s="37"/>
      <c r="F35" s="37"/>
      <c r="G35" s="37"/>
      <c r="H35" s="37"/>
    </row>
    <row r="36" spans="1:8" ht="34.5" customHeight="1" x14ac:dyDescent="0.2">
      <c r="A36" s="37"/>
      <c r="B36" s="37"/>
      <c r="C36" s="37"/>
      <c r="D36" s="37"/>
      <c r="E36" s="37"/>
      <c r="F36" s="37"/>
      <c r="G36" s="37"/>
      <c r="H36" s="37"/>
    </row>
  </sheetData>
  <mergeCells count="8">
    <mergeCell ref="A36:H36"/>
    <mergeCell ref="F8:G10"/>
    <mergeCell ref="A1:B1"/>
    <mergeCell ref="C1:H1"/>
    <mergeCell ref="C3:D3"/>
    <mergeCell ref="E3:F3"/>
    <mergeCell ref="G3:H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ArbeitsblÃ¤tter</vt:lpstr>
      </vt:variant>
      <vt:variant>
        <vt:i4>2</vt:i4>
      </vt:variant>
    </vt:vector>
  </HeadingPairs>
  <TitlesOfParts>
    <vt:vector size="2" baseType="lpstr">
      <vt:lpstr>Planungsschema m.Vergleichswert</vt:lpstr>
      <vt:lpstr>Planungsschema 3 Jahre</vt:lpstr>
    </vt:vector>
  </TitlesOfParts>
  <Company>WEKA MEDIA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/>
</file>