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revisions/revisionHeaders.xml" ContentType="application/vnd.openxmlformats-officedocument.spreadsheetml.revisionHeaders+xml"/>
  <Override PartName="/xl/revisions/revisionLog7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ANDANTEN Berlin\64112_61111_BWL_Arbeitshilfen online\139. AL\Branchen\86_00_0 Gesundheitswesen\86_20_0_Arzt_Zahnarztpraxen\"/>
    </mc:Choice>
  </mc:AlternateContent>
  <xr:revisionPtr revIDLastSave="0" documentId="13_ncr:81_{46A01D32-0441-4A19-9685-B6DB47957CC2}" xr6:coauthVersionLast="36" xr6:coauthVersionMax="36" xr10:uidLastSave="{00000000-0000-0000-0000-000000000000}"/>
  <bookViews>
    <workbookView xWindow="0" yWindow="0" windowWidth="38400" windowHeight="12915" xr2:uid="{00000000-000D-0000-FFFF-FFFF00000000}"/>
  </bookViews>
  <sheets>
    <sheet name="Kostenstruktur Ist" sheetId="1" r:id="rId1"/>
    <sheet name="Bereinigtes Ergebnis" sheetId="2" r:id="rId2"/>
    <sheet name="Prognose 3 Jahre und Goodwill" sheetId="3" r:id="rId3"/>
    <sheet name="Erläuterung Anpassung Planwerte" sheetId="4" r:id="rId4"/>
    <sheet name="Tabelle1" sheetId="5" r:id="rId5"/>
  </sheets>
  <definedNames>
    <definedName name="_xlnm.Print_Titles" localSheetId="1">'Bereinigtes Ergebnis'!$A:$E</definedName>
    <definedName name="_xlnm.Print_Titles" localSheetId="3">'Erläuterung Anpassung Planwerte'!$A:$D</definedName>
    <definedName name="_xlnm.Print_Titles" localSheetId="0">'Kostenstruktur Ist'!$A:$E</definedName>
    <definedName name="_xlnm.Print_Titles" localSheetId="2">'Prognose 3 Jahre und Goodwill'!$A:$D</definedName>
    <definedName name="Z_A48D80A2_9277_45F3_BF7E_7C7EF7FF598F_.wvu.PrintTitles" localSheetId="1" hidden="1">'Bereinigtes Ergebnis'!$A:$E</definedName>
    <definedName name="Z_A48D80A2_9277_45F3_BF7E_7C7EF7FF598F_.wvu.PrintTitles" localSheetId="3" hidden="1">'Erläuterung Anpassung Planwerte'!$A:$D</definedName>
    <definedName name="Z_A48D80A2_9277_45F3_BF7E_7C7EF7FF598F_.wvu.PrintTitles" localSheetId="0" hidden="1">'Kostenstruktur Ist'!$A:$E</definedName>
    <definedName name="Z_A48D80A2_9277_45F3_BF7E_7C7EF7FF598F_.wvu.PrintTitles" localSheetId="2" hidden="1">'Prognose 3 Jahre und Goodwill'!$A:$D</definedName>
    <definedName name="Z_A48D80A2_9277_45F3_BF7E_7C7EF7FF598F_.wvu.Rows" localSheetId="1" hidden="1">'Bereinigtes Ergebnis'!$4:$5</definedName>
    <definedName name="Z_A48D80A2_9277_45F3_BF7E_7C7EF7FF598F_.wvu.Rows" localSheetId="3" hidden="1">'Erläuterung Anpassung Planwerte'!$4:$5</definedName>
    <definedName name="Z_A48D80A2_9277_45F3_BF7E_7C7EF7FF598F_.wvu.Rows" localSheetId="0" hidden="1">'Kostenstruktur Ist'!$4:$5</definedName>
    <definedName name="Z_A48D80A2_9277_45F3_BF7E_7C7EF7FF598F_.wvu.Rows" localSheetId="2" hidden="1">'Prognose 3 Jahre und Goodwill'!$4:$5</definedName>
    <definedName name="Z_DDB8F9D2_818D_4347_B3EB_3612C71685DB_.wvu.PrintTitles" localSheetId="1" hidden="1">'Bereinigtes Ergebnis'!$A:$E</definedName>
    <definedName name="Z_DDB8F9D2_818D_4347_B3EB_3612C71685DB_.wvu.PrintTitles" localSheetId="3" hidden="1">'Erläuterung Anpassung Planwerte'!$A:$D</definedName>
    <definedName name="Z_DDB8F9D2_818D_4347_B3EB_3612C71685DB_.wvu.PrintTitles" localSheetId="0" hidden="1">'Kostenstruktur Ist'!$A:$E</definedName>
    <definedName name="Z_DDB8F9D2_818D_4347_B3EB_3612C71685DB_.wvu.PrintTitles" localSheetId="2" hidden="1">'Prognose 3 Jahre und Goodwill'!$A:$D</definedName>
    <definedName name="Z_DDB8F9D2_818D_4347_B3EB_3612C71685DB_.wvu.Rows" localSheetId="1" hidden="1">'Bereinigtes Ergebnis'!$4:$5</definedName>
    <definedName name="Z_DDB8F9D2_818D_4347_B3EB_3612C71685DB_.wvu.Rows" localSheetId="3" hidden="1">'Erläuterung Anpassung Planwerte'!$4:$5</definedName>
    <definedName name="Z_DDB8F9D2_818D_4347_B3EB_3612C71685DB_.wvu.Rows" localSheetId="0" hidden="1">'Kostenstruktur Ist'!$4:$5</definedName>
    <definedName name="Z_DDB8F9D2_818D_4347_B3EB_3612C71685DB_.wvu.Rows" localSheetId="2" hidden="1">'Prognose 3 Jahre und Goodwill'!$4:$5</definedName>
  </definedNames>
  <calcPr calcId="191029"/>
  <customWorkbookViews>
    <customWorkbookView name="Hänchen, Sibylle - Persönliche Ansicht" guid="{DDB8F9D2-818D-4347-B3EB-3612C71685DB}" mergeInterval="0" personalView="1" maximized="1" xWindow="-8" yWindow="-8" windowWidth="2576" windowHeight="1056" activeSheetId="1" showFormulaBar="0"/>
    <customWorkbookView name="Böttges-Papendorf, Dorothee - Persönliche Ansicht" guid="{A48D80A2-9277-45F3-BF7E-7C7EF7FF598F}" mergeInterval="0" personalView="1" maximized="1" xWindow="-8" yWindow="-8" windowWidth="1936" windowHeight="1056" activeSheetId="1" showComments="commIndAndComment"/>
  </customWorkbookViews>
</workbook>
</file>

<file path=xl/calcChain.xml><?xml version="1.0" encoding="utf-8"?>
<calcChain xmlns="http://schemas.openxmlformats.org/spreadsheetml/2006/main">
  <c r="L19" i="1" l="1"/>
  <c r="I25" i="2"/>
  <c r="F23" i="1"/>
  <c r="J23" i="1"/>
  <c r="H23" i="1"/>
  <c r="J13" i="1"/>
  <c r="H13" i="1"/>
  <c r="H28" i="1" s="1"/>
  <c r="H29" i="1" s="1"/>
  <c r="I29" i="1" s="1"/>
  <c r="J10" i="1"/>
  <c r="K13" i="1" s="1"/>
  <c r="H10" i="1"/>
  <c r="I19" i="1" s="1"/>
  <c r="F13" i="1"/>
  <c r="F28" i="1" s="1"/>
  <c r="F10" i="1"/>
  <c r="G18" i="1" s="1"/>
  <c r="L13" i="2"/>
  <c r="M13" i="2" s="1"/>
  <c r="L10" i="2"/>
  <c r="M16" i="2" s="1"/>
  <c r="I14" i="1"/>
  <c r="I15" i="1"/>
  <c r="I16" i="1"/>
  <c r="I17" i="1"/>
  <c r="I18" i="1"/>
  <c r="I20" i="1"/>
  <c r="I21" i="1"/>
  <c r="I22" i="1"/>
  <c r="I23" i="1"/>
  <c r="I24" i="1"/>
  <c r="I25" i="1"/>
  <c r="I26" i="1"/>
  <c r="I27" i="1"/>
  <c r="I11" i="1"/>
  <c r="I12" i="1"/>
  <c r="I6" i="1"/>
  <c r="I7" i="1"/>
  <c r="I8" i="1"/>
  <c r="I9" i="1"/>
  <c r="I10" i="1"/>
  <c r="M9" i="2"/>
  <c r="M12" i="2"/>
  <c r="L25" i="1"/>
  <c r="F25" i="2" s="1"/>
  <c r="L26" i="1"/>
  <c r="L27" i="1"/>
  <c r="F27" i="2" s="1"/>
  <c r="L24" i="1"/>
  <c r="F24" i="2" s="1"/>
  <c r="L15" i="1"/>
  <c r="F15" i="2" s="1"/>
  <c r="L16" i="1"/>
  <c r="L17" i="1"/>
  <c r="F17" i="2" s="1"/>
  <c r="L18" i="1"/>
  <c r="F18" i="2" s="1"/>
  <c r="J18" i="2" s="1"/>
  <c r="L20" i="1"/>
  <c r="F20" i="2" s="1"/>
  <c r="L21" i="1"/>
  <c r="F21" i="2" s="1"/>
  <c r="L22" i="1"/>
  <c r="L14" i="1"/>
  <c r="F14" i="2" s="1"/>
  <c r="J14" i="2" s="1"/>
  <c r="L12" i="1"/>
  <c r="F12" i="2" s="1"/>
  <c r="L11" i="1"/>
  <c r="L7" i="1"/>
  <c r="F7" i="2" s="1"/>
  <c r="L8" i="1"/>
  <c r="F8" i="2" s="1"/>
  <c r="J8" i="2" s="1"/>
  <c r="L9" i="1"/>
  <c r="F9" i="2" s="1"/>
  <c r="L6" i="1"/>
  <c r="M22" i="2"/>
  <c r="L23" i="2"/>
  <c r="L13" i="1" l="1"/>
  <c r="M6" i="2"/>
  <c r="M17" i="2"/>
  <c r="G8" i="1"/>
  <c r="M7" i="2"/>
  <c r="M15" i="2"/>
  <c r="M11" i="2"/>
  <c r="G23" i="1"/>
  <c r="I13" i="1"/>
  <c r="K26" i="1"/>
  <c r="G27" i="1"/>
  <c r="M18" i="2"/>
  <c r="M14" i="2"/>
  <c r="M8" i="2"/>
  <c r="M19" i="2"/>
  <c r="K22" i="1"/>
  <c r="M20" i="2"/>
  <c r="L23" i="1"/>
  <c r="L28" i="1" s="1"/>
  <c r="M10" i="2"/>
  <c r="M26" i="2"/>
  <c r="M21" i="2"/>
  <c r="K17" i="1"/>
  <c r="G14" i="1"/>
  <c r="I8" i="3"/>
  <c r="G8" i="3"/>
  <c r="E8" i="3"/>
  <c r="J24" i="2"/>
  <c r="L24" i="2" s="1"/>
  <c r="G18" i="3"/>
  <c r="I18" i="3"/>
  <c r="E18" i="3"/>
  <c r="I14" i="3"/>
  <c r="E14" i="3"/>
  <c r="G14" i="3"/>
  <c r="F23" i="2"/>
  <c r="F6" i="2"/>
  <c r="L10" i="1"/>
  <c r="M6" i="1" s="1"/>
  <c r="J7" i="2"/>
  <c r="J17" i="2"/>
  <c r="F13" i="2"/>
  <c r="J9" i="2"/>
  <c r="J27" i="2"/>
  <c r="J20" i="2"/>
  <c r="F11" i="2"/>
  <c r="F22" i="2"/>
  <c r="F16" i="2"/>
  <c r="F26" i="2"/>
  <c r="K7" i="1"/>
  <c r="M23" i="2"/>
  <c r="J12" i="2"/>
  <c r="J21" i="2"/>
  <c r="J15" i="2"/>
  <c r="J25" i="2"/>
  <c r="L25" i="2" s="1"/>
  <c r="M25" i="2" s="1"/>
  <c r="I28" i="1"/>
  <c r="G19" i="1"/>
  <c r="G11" i="1"/>
  <c r="G15" i="1"/>
  <c r="G20" i="1"/>
  <c r="G24" i="1"/>
  <c r="G28" i="1"/>
  <c r="G9" i="1"/>
  <c r="G12" i="1"/>
  <c r="G16" i="1"/>
  <c r="G21" i="1"/>
  <c r="G25" i="1"/>
  <c r="G6" i="1"/>
  <c r="G10" i="1"/>
  <c r="F29" i="1"/>
  <c r="G29" i="1" s="1"/>
  <c r="G13" i="1"/>
  <c r="G17" i="1"/>
  <c r="G22" i="1"/>
  <c r="G26" i="1"/>
  <c r="G7" i="1"/>
  <c r="K14" i="1"/>
  <c r="K18" i="1"/>
  <c r="K27" i="1"/>
  <c r="K8" i="1"/>
  <c r="K15" i="1"/>
  <c r="K20" i="1"/>
  <c r="K24" i="1"/>
  <c r="K11" i="1"/>
  <c r="K9" i="1"/>
  <c r="K19" i="1"/>
  <c r="K12" i="1"/>
  <c r="K16" i="1"/>
  <c r="K21" i="1"/>
  <c r="K25" i="1"/>
  <c r="K6" i="1"/>
  <c r="K10" i="1"/>
  <c r="J28" i="1"/>
  <c r="K28" i="1" s="1"/>
  <c r="K23" i="1"/>
  <c r="F19" i="2"/>
  <c r="M19" i="1" l="1"/>
  <c r="M16" i="1"/>
  <c r="M11" i="1"/>
  <c r="M13" i="1"/>
  <c r="M23" i="1"/>
  <c r="M26" i="1"/>
  <c r="M22" i="1"/>
  <c r="M24" i="2"/>
  <c r="I9" i="3"/>
  <c r="E9" i="3"/>
  <c r="G9" i="3"/>
  <c r="E20" i="3"/>
  <c r="G20" i="3"/>
  <c r="I20" i="3"/>
  <c r="G15" i="3"/>
  <c r="I15" i="3"/>
  <c r="E15" i="3"/>
  <c r="G21" i="3"/>
  <c r="I21" i="3"/>
  <c r="J26" i="2"/>
  <c r="J22" i="2"/>
  <c r="E27" i="3"/>
  <c r="I27" i="3"/>
  <c r="E17" i="3"/>
  <c r="G17" i="3"/>
  <c r="I17" i="3"/>
  <c r="K18" i="3"/>
  <c r="J16" i="2"/>
  <c r="J11" i="2"/>
  <c r="J6" i="2"/>
  <c r="I25" i="3"/>
  <c r="G25" i="3"/>
  <c r="E25" i="3"/>
  <c r="E7" i="3"/>
  <c r="G7" i="3"/>
  <c r="I7" i="3"/>
  <c r="E24" i="3"/>
  <c r="I24" i="3"/>
  <c r="J19" i="2"/>
  <c r="J29" i="1"/>
  <c r="K29" i="1" s="1"/>
  <c r="G12" i="3"/>
  <c r="I12" i="3"/>
  <c r="E12" i="3"/>
  <c r="L27" i="2"/>
  <c r="M27" i="2" s="1"/>
  <c r="M28" i="1"/>
  <c r="F28" i="2"/>
  <c r="F10" i="2"/>
  <c r="G11" i="2" s="1"/>
  <c r="M14" i="1"/>
  <c r="M17" i="1"/>
  <c r="M8" i="1"/>
  <c r="L29" i="1"/>
  <c r="M25" i="1"/>
  <c r="M9" i="1"/>
  <c r="M20" i="1"/>
  <c r="M21" i="1"/>
  <c r="M10" i="1"/>
  <c r="M12" i="1"/>
  <c r="M18" i="1"/>
  <c r="M7" i="1"/>
  <c r="M15" i="1"/>
  <c r="M27" i="1"/>
  <c r="M24" i="1"/>
  <c r="K14" i="3"/>
  <c r="K8" i="3"/>
  <c r="G19" i="2" l="1"/>
  <c r="G23" i="2"/>
  <c r="G28" i="2"/>
  <c r="G16" i="2"/>
  <c r="G22" i="2"/>
  <c r="G13" i="2"/>
  <c r="K25" i="3"/>
  <c r="E6" i="3"/>
  <c r="G6" i="3"/>
  <c r="I6" i="3"/>
  <c r="J10" i="2"/>
  <c r="K26" i="2" s="1"/>
  <c r="E26" i="3"/>
  <c r="I26" i="3"/>
  <c r="G26" i="3"/>
  <c r="K20" i="3"/>
  <c r="G19" i="3"/>
  <c r="I19" i="3"/>
  <c r="E19" i="3"/>
  <c r="K7" i="3"/>
  <c r="G16" i="3"/>
  <c r="I16" i="3"/>
  <c r="E16" i="3"/>
  <c r="J23" i="2"/>
  <c r="K21" i="3"/>
  <c r="K9" i="3"/>
  <c r="K24" i="3"/>
  <c r="K17" i="3"/>
  <c r="E22" i="3"/>
  <c r="G22" i="3"/>
  <c r="I22" i="3"/>
  <c r="K15" i="3"/>
  <c r="L28" i="2"/>
  <c r="K12" i="3"/>
  <c r="M29" i="1"/>
  <c r="F29" i="2"/>
  <c r="G29" i="2" s="1"/>
  <c r="G10" i="2"/>
  <c r="G25" i="2"/>
  <c r="G27" i="2"/>
  <c r="G24" i="2"/>
  <c r="G20" i="2"/>
  <c r="G15" i="2"/>
  <c r="G9" i="2"/>
  <c r="G8" i="2"/>
  <c r="G21" i="2"/>
  <c r="G7" i="2"/>
  <c r="G12" i="2"/>
  <c r="G18" i="2"/>
  <c r="G17" i="2"/>
  <c r="G14" i="2"/>
  <c r="G6" i="2"/>
  <c r="G11" i="3"/>
  <c r="I11" i="3"/>
  <c r="J13" i="2"/>
  <c r="E11" i="3"/>
  <c r="K27" i="3"/>
  <c r="G26" i="2"/>
  <c r="K19" i="2" l="1"/>
  <c r="K11" i="2"/>
  <c r="K23" i="2"/>
  <c r="E13" i="3"/>
  <c r="G13" i="3"/>
  <c r="K22" i="3"/>
  <c r="G23" i="3"/>
  <c r="K26" i="3"/>
  <c r="K10" i="2"/>
  <c r="K14" i="2"/>
  <c r="K8" i="2"/>
  <c r="K18" i="2"/>
  <c r="K25" i="2"/>
  <c r="K7" i="2"/>
  <c r="K9" i="2"/>
  <c r="K21" i="2"/>
  <c r="K27" i="2"/>
  <c r="K20" i="2"/>
  <c r="K15" i="2"/>
  <c r="K17" i="2"/>
  <c r="K24" i="2"/>
  <c r="K12" i="2"/>
  <c r="E10" i="3"/>
  <c r="F6" i="3" s="1"/>
  <c r="I13" i="3"/>
  <c r="K11" i="3"/>
  <c r="K22" i="2"/>
  <c r="K16" i="2"/>
  <c r="K19" i="3"/>
  <c r="K6" i="2"/>
  <c r="G10" i="3"/>
  <c r="H26" i="3" s="1"/>
  <c r="J28" i="2"/>
  <c r="K28" i="2" s="1"/>
  <c r="K13" i="2"/>
  <c r="L29" i="2"/>
  <c r="M29" i="2" s="1"/>
  <c r="M28" i="2"/>
  <c r="K16" i="3"/>
  <c r="I23" i="3"/>
  <c r="E23" i="3"/>
  <c r="K6" i="3"/>
  <c r="I10" i="3"/>
  <c r="J16" i="3" s="1"/>
  <c r="J6" i="3" l="1"/>
  <c r="F26" i="3"/>
  <c r="J19" i="3"/>
  <c r="F16" i="3"/>
  <c r="F23" i="3"/>
  <c r="F22" i="3"/>
  <c r="F19" i="3"/>
  <c r="J23" i="3"/>
  <c r="H24" i="3"/>
  <c r="H10" i="3"/>
  <c r="H27" i="3"/>
  <c r="H8" i="3"/>
  <c r="H14" i="3"/>
  <c r="H18" i="3"/>
  <c r="H7" i="3"/>
  <c r="H17" i="3"/>
  <c r="H21" i="3"/>
  <c r="H9" i="3"/>
  <c r="H12" i="3"/>
  <c r="H25" i="3"/>
  <c r="H15" i="3"/>
  <c r="H20" i="3"/>
  <c r="J29" i="2"/>
  <c r="K29" i="2" s="1"/>
  <c r="H11" i="3"/>
  <c r="J10" i="3"/>
  <c r="J18" i="3"/>
  <c r="J14" i="3"/>
  <c r="J8" i="3"/>
  <c r="J9" i="3"/>
  <c r="J25" i="3"/>
  <c r="J7" i="3"/>
  <c r="J15" i="3"/>
  <c r="J20" i="3"/>
  <c r="J21" i="3"/>
  <c r="J17" i="3"/>
  <c r="J27" i="3"/>
  <c r="J24" i="3"/>
  <c r="J12" i="3"/>
  <c r="H19" i="3"/>
  <c r="K23" i="3"/>
  <c r="H6" i="3"/>
  <c r="J11" i="3"/>
  <c r="G28" i="3"/>
  <c r="H28" i="3" s="1"/>
  <c r="H13" i="3"/>
  <c r="K10" i="3"/>
  <c r="L16" i="3" s="1"/>
  <c r="K13" i="3"/>
  <c r="F21" i="3"/>
  <c r="F10" i="3"/>
  <c r="F8" i="3"/>
  <c r="F18" i="3"/>
  <c r="F14" i="3"/>
  <c r="F27" i="3"/>
  <c r="F17" i="3"/>
  <c r="F12" i="3"/>
  <c r="F15" i="3"/>
  <c r="F7" i="3"/>
  <c r="F24" i="3"/>
  <c r="F25" i="3"/>
  <c r="F20" i="3"/>
  <c r="F9" i="3"/>
  <c r="J26" i="3"/>
  <c r="H22" i="3"/>
  <c r="H23" i="3"/>
  <c r="J22" i="3"/>
  <c r="F11" i="3"/>
  <c r="J13" i="3"/>
  <c r="I28" i="3"/>
  <c r="J28" i="3" s="1"/>
  <c r="H16" i="3"/>
  <c r="E28" i="3"/>
  <c r="F28" i="3" s="1"/>
  <c r="F13" i="3"/>
  <c r="L22" i="3" l="1"/>
  <c r="L6" i="3"/>
  <c r="L11" i="3"/>
  <c r="L23" i="3"/>
  <c r="L26" i="3"/>
  <c r="E29" i="3"/>
  <c r="E31" i="3" s="1"/>
  <c r="E32" i="3" s="1"/>
  <c r="L13" i="3"/>
  <c r="K28" i="3"/>
  <c r="L28" i="3" s="1"/>
  <c r="I29" i="3"/>
  <c r="G29" i="3"/>
  <c r="L10" i="3"/>
  <c r="L8" i="3"/>
  <c r="L14" i="3"/>
  <c r="L18" i="3"/>
  <c r="L12" i="3"/>
  <c r="L21" i="3"/>
  <c r="L15" i="3"/>
  <c r="L7" i="3"/>
  <c r="L17" i="3"/>
  <c r="L24" i="3"/>
  <c r="L9" i="3"/>
  <c r="L20" i="3"/>
  <c r="L27" i="3"/>
  <c r="L25" i="3"/>
  <c r="L19" i="3"/>
  <c r="K29" i="3" l="1"/>
  <c r="K31" i="3" s="1"/>
  <c r="F29" i="3"/>
  <c r="L29" i="3"/>
  <c r="G31" i="3"/>
  <c r="G32" i="3" s="1"/>
  <c r="G33" i="3" s="1"/>
  <c r="H29" i="3"/>
  <c r="J29" i="3"/>
  <c r="I31" i="3"/>
  <c r="I32" i="3" s="1"/>
  <c r="E33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Böttges-Papendorf, Dorothee</author>
  </authors>
  <commentList>
    <comment ref="L18" authorId="0" guid="{D0605F36-BD15-42E8-967E-FA67E3EAB7CD}" shapeId="0" xr:uid="{00000000-0006-0000-0100-000001000000}">
      <text>
        <r>
          <rPr>
            <b/>
            <sz val="8"/>
            <color indexed="81"/>
            <rFont val="Tahoma"/>
            <family val="2"/>
          </rPr>
          <t>Böttges-Papendorf, Dorothee:</t>
        </r>
        <r>
          <rPr>
            <sz val="8"/>
            <color indexed="81"/>
            <rFont val="Tahoma"/>
            <family val="2"/>
          </rPr>
          <t xml:space="preserve">
= nicht zugeordnete Kosten bei Stabu
</t>
        </r>
      </text>
    </comment>
  </commentList>
</comments>
</file>

<file path=xl/sharedStrings.xml><?xml version="1.0" encoding="utf-8"?>
<sst xmlns="http://schemas.openxmlformats.org/spreadsheetml/2006/main" count="169" uniqueCount="68">
  <si>
    <t>Jahreswert in €</t>
  </si>
  <si>
    <t>in % vom Umsatz</t>
  </si>
  <si>
    <t>Praxisumsatz</t>
  </si>
  <si>
    <t>Zwischensumme Material/Labor</t>
  </si>
  <si>
    <t>Sonstige Kosten</t>
  </si>
  <si>
    <t>Zinsaufwand</t>
  </si>
  <si>
    <t>Praxiskosten</t>
  </si>
  <si>
    <t>Praxisgewinn</t>
  </si>
  <si>
    <t>gewichteter Durchschnitt der letzten drei Jahre</t>
  </si>
  <si>
    <t>(+)/(-)</t>
  </si>
  <si>
    <t>Übertragbarer Praxisgewinn</t>
  </si>
  <si>
    <t>Vergleichswerte*</t>
  </si>
  <si>
    <t>Werte ab Jahr 4</t>
  </si>
  <si>
    <t>Jahr 1</t>
  </si>
  <si>
    <t>Jahr 2</t>
  </si>
  <si>
    <t>Jahr 3</t>
  </si>
  <si>
    <t>Einnahmen aus Kassenpraxis</t>
  </si>
  <si>
    <t>Einnahmen aus Privatpraxis</t>
  </si>
  <si>
    <t>Materialverbrauch eigene Praxis und eigenes Labor</t>
  </si>
  <si>
    <t>Fremde Laborarbeiten und Nutzung von OP-Zentren</t>
  </si>
  <si>
    <t>Personalkosten einschl. Assistenz/Stellvertretung</t>
  </si>
  <si>
    <t>Strom, Gas, Wasser, Heizung</t>
  </si>
  <si>
    <t>Kfz-Kosten</t>
  </si>
  <si>
    <t>Abschreibungen auf Anlagen</t>
  </si>
  <si>
    <t>Geringwertige Wirtschaftsgüter</t>
  </si>
  <si>
    <t>Sonderabschreibungen § 7g EStG</t>
  </si>
  <si>
    <t>Raumkosten (Miete/Leasing (einschl. Mietwert)</t>
  </si>
  <si>
    <t>Versicherungen, Beiträge und Gebühren</t>
  </si>
  <si>
    <t>Zwischensumme übrige Kosten (Pers./Sach/AfA)</t>
  </si>
  <si>
    <t>Bereinigung (Ermittlung übertragbarer Umsatz und übertragbare Kosten)</t>
  </si>
  <si>
    <t>Akupunktur</t>
  </si>
  <si>
    <t>Ehegattengehalt-Ersatzkraft</t>
  </si>
  <si>
    <t>Mieterhöhung</t>
  </si>
  <si>
    <t>kleineres Auto</t>
  </si>
  <si>
    <t>Steuergestaltung</t>
  </si>
  <si>
    <t>Praxisvorgänger</t>
  </si>
  <si>
    <t>Verzinsung Sachkapital neu</t>
  </si>
  <si>
    <t>Erhöhung wegen Umbau und Evaluationskosten Qualitätssicherung</t>
  </si>
  <si>
    <t>wegen</t>
  </si>
  <si>
    <t>Anpassung Planwert auf €</t>
  </si>
  <si>
    <t>davon Arztlohn</t>
  </si>
  <si>
    <t>Gewinn nach Arztlohn</t>
  </si>
  <si>
    <t>Abzinsungsfaktor</t>
  </si>
  <si>
    <t>Barwertberechnung:</t>
  </si>
  <si>
    <t>Zins</t>
  </si>
  <si>
    <t>Jahr</t>
  </si>
  <si>
    <t xml:space="preserve">Jahr </t>
  </si>
  <si>
    <t xml:space="preserve">Werte ab Jahr </t>
  </si>
  <si>
    <t xml:space="preserve">blaue Felder nicht ändern!!! </t>
  </si>
  <si>
    <t>Annahme: keine weitere Auswirkung</t>
  </si>
  <si>
    <t>Goodwill Praxisvorgänger</t>
  </si>
  <si>
    <t>Goodwill = Summe der abgezinsten Gewinne</t>
  </si>
  <si>
    <t>für 3 Jahre</t>
  </si>
  <si>
    <t>für 2 Jahre</t>
  </si>
  <si>
    <t>Sonstige Einnahmen ust-frei</t>
  </si>
  <si>
    <t>Sonstige Einnahmen ust-pfl.</t>
  </si>
  <si>
    <t>Kurzfr. Zinsen</t>
  </si>
  <si>
    <t>Langfr. Zinsen</t>
  </si>
  <si>
    <t>MwSt. Saldo</t>
  </si>
  <si>
    <t>Jahreswert
in €</t>
  </si>
  <si>
    <t>(Die Werte sind vorbelegt mit den Ergebnissen aus dem bereinigten Praxisergebnis und können ggf. an abweichende Planwerte angepasst werden.)</t>
  </si>
  <si>
    <t>Raumkosten (Miete/Leasing (einschl. Mietwert))</t>
  </si>
  <si>
    <t>Formeln vgl. Loseblattwerk Teil 8/4.2; Umrechnungstabellen siehe Arbeitshilfen online.</t>
  </si>
  <si>
    <t>rot = Anpassung Planwerte gem. Erläuterung in besonderer Tabelle.</t>
  </si>
  <si>
    <t>rot = Anpassung Planwerte gem. Erläuterung.</t>
  </si>
  <si>
    <t xml:space="preserve">  (vgl.hierfür und auch weitere Fachrichtungen Fachbuch Branchenkennzahlen 2017/2018, S. 100ff).</t>
  </si>
  <si>
    <t>* Statistisches Bundesamt 2013 (Erhebungszeitrraum 2011) Facharzt für Allgemeinmedizin, Einzelpraxis. Folgejahre leider nicht mehr öffentlich verfügbar.</t>
  </si>
  <si>
    <t>((nähere Erläuterungen zum Verfahren vgl. Redaktionelle Texte Teil 5/9.4.9))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</si>
</sst>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12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97">
    <xf numFmtId="0" fontId="0" fillId="0" borderId="0" xfId="0"/>
    <xf numFmtId="164" fontId="4" fillId="2" borderId="1" xfId="0" applyNumberFormat="1" applyFont="1" applyFill="1" applyBorder="1" applyAlignment="1" applyProtection="1">
      <alignment horizontal="right" vertical="center"/>
      <protection locked="0" hidden="1"/>
    </xf>
    <xf numFmtId="164" fontId="4" fillId="2" borderId="2" xfId="0" applyNumberFormat="1" applyFont="1" applyFill="1" applyBorder="1" applyAlignment="1" applyProtection="1">
      <alignment horizontal="right" vertical="center"/>
      <protection locked="0" hidden="1"/>
    </xf>
    <xf numFmtId="164" fontId="3" fillId="2" borderId="3" xfId="0" applyNumberFormat="1" applyFont="1" applyFill="1" applyBorder="1" applyAlignment="1" applyProtection="1">
      <alignment horizontal="right" vertical="top"/>
      <protection locked="0" hidden="1"/>
    </xf>
    <xf numFmtId="164" fontId="3" fillId="2" borderId="4" xfId="0" applyNumberFormat="1" applyFont="1" applyFill="1" applyBorder="1" applyAlignment="1">
      <alignment horizontal="right"/>
    </xf>
    <xf numFmtId="164" fontId="3" fillId="2" borderId="4" xfId="0" applyNumberFormat="1" applyFont="1" applyFill="1" applyBorder="1" applyAlignment="1" applyProtection="1">
      <alignment horizontal="right"/>
      <protection locked="0" hidden="1"/>
    </xf>
    <xf numFmtId="164" fontId="3" fillId="2" borderId="4" xfId="0" applyNumberFormat="1" applyFont="1" applyFill="1" applyBorder="1" applyAlignment="1" applyProtection="1">
      <alignment horizontal="right" vertical="top"/>
      <protection locked="0" hidden="1"/>
    </xf>
    <xf numFmtId="164" fontId="4" fillId="2" borderId="4" xfId="0" applyNumberFormat="1" applyFont="1" applyFill="1" applyBorder="1" applyAlignment="1" applyProtection="1">
      <alignment horizontal="right" vertical="top"/>
      <protection locked="0" hidden="1"/>
    </xf>
    <xf numFmtId="0" fontId="6" fillId="0" borderId="0" xfId="0" applyFont="1"/>
    <xf numFmtId="10" fontId="6" fillId="0" borderId="0" xfId="0" applyNumberFormat="1" applyFont="1"/>
    <xf numFmtId="0" fontId="7" fillId="0" borderId="0" xfId="0" applyFont="1"/>
    <xf numFmtId="10" fontId="7" fillId="3" borderId="4" xfId="1" applyNumberFormat="1" applyFont="1" applyFill="1" applyBorder="1"/>
    <xf numFmtId="4" fontId="7" fillId="2" borderId="4" xfId="0" applyNumberFormat="1" applyFont="1" applyFill="1" applyBorder="1" applyAlignment="1">
      <alignment horizontal="right"/>
    </xf>
    <xf numFmtId="4" fontId="7" fillId="2" borderId="4" xfId="0" applyNumberFormat="1" applyFont="1" applyFill="1" applyBorder="1"/>
    <xf numFmtId="4" fontId="7" fillId="0" borderId="4" xfId="0" applyNumberFormat="1" applyFont="1" applyBorder="1" applyAlignment="1">
      <alignment horizontal="right"/>
    </xf>
    <xf numFmtId="10" fontId="7" fillId="0" borderId="4" xfId="0" applyNumberFormat="1" applyFont="1" applyBorder="1"/>
    <xf numFmtId="10" fontId="7" fillId="0" borderId="4" xfId="1" applyNumberFormat="1" applyFont="1" applyBorder="1"/>
    <xf numFmtId="4" fontId="8" fillId="3" borderId="4" xfId="0" applyNumberFormat="1" applyFont="1" applyFill="1" applyBorder="1"/>
    <xf numFmtId="10" fontId="8" fillId="3" borderId="4" xfId="1" applyNumberFormat="1" applyFont="1" applyFill="1" applyBorder="1"/>
    <xf numFmtId="4" fontId="8" fillId="3" borderId="4" xfId="0" applyNumberFormat="1" applyFont="1" applyFill="1" applyBorder="1" applyAlignment="1">
      <alignment horizontal="right"/>
    </xf>
    <xf numFmtId="4" fontId="8" fillId="0" borderId="4" xfId="0" applyNumberFormat="1" applyFont="1" applyBorder="1" applyAlignment="1">
      <alignment horizontal="right"/>
    </xf>
    <xf numFmtId="10" fontId="8" fillId="0" borderId="4" xfId="0" applyNumberFormat="1" applyFont="1" applyBorder="1"/>
    <xf numFmtId="10" fontId="7" fillId="0" borderId="0" xfId="0" applyNumberFormat="1" applyFont="1"/>
    <xf numFmtId="4" fontId="7" fillId="3" borderId="4" xfId="0" applyNumberFormat="1" applyFont="1" applyFill="1" applyBorder="1"/>
    <xf numFmtId="10" fontId="7" fillId="2" borderId="4" xfId="1" applyNumberFormat="1" applyFont="1" applyFill="1" applyBorder="1"/>
    <xf numFmtId="10" fontId="8" fillId="2" borderId="4" xfId="1" applyNumberFormat="1" applyFont="1" applyFill="1" applyBorder="1"/>
    <xf numFmtId="4" fontId="8" fillId="2" borderId="4" xfId="0" applyNumberFormat="1" applyFont="1" applyFill="1" applyBorder="1" applyAlignment="1">
      <alignment horizontal="right"/>
    </xf>
    <xf numFmtId="0" fontId="7" fillId="0" borderId="0" xfId="0" quotePrefix="1" applyFont="1"/>
    <xf numFmtId="0" fontId="8" fillId="0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8" xfId="0" applyFont="1" applyBorder="1" applyAlignment="1"/>
    <xf numFmtId="0" fontId="7" fillId="0" borderId="0" xfId="0" applyFont="1" applyBorder="1" applyAlignment="1"/>
    <xf numFmtId="0" fontId="7" fillId="0" borderId="9" xfId="0" applyFont="1" applyBorder="1" applyAlignment="1"/>
    <xf numFmtId="0" fontId="7" fillId="0" borderId="10" xfId="0" applyFont="1" applyBorder="1" applyAlignment="1"/>
    <xf numFmtId="10" fontId="7" fillId="0" borderId="4" xfId="1" applyNumberFormat="1" applyFont="1" applyFill="1" applyBorder="1"/>
    <xf numFmtId="4" fontId="9" fillId="2" borderId="4" xfId="0" applyNumberFormat="1" applyFont="1" applyFill="1" applyBorder="1"/>
    <xf numFmtId="0" fontId="8" fillId="0" borderId="0" xfId="0" applyFont="1"/>
    <xf numFmtId="4" fontId="7" fillId="0" borderId="0" xfId="0" applyNumberFormat="1" applyFont="1"/>
    <xf numFmtId="9" fontId="7" fillId="2" borderId="0" xfId="0" applyNumberFormat="1" applyFont="1" applyFill="1" applyAlignment="1">
      <alignment horizontal="center"/>
    </xf>
    <xf numFmtId="4" fontId="8" fillId="0" borderId="0" xfId="0" applyNumberFormat="1" applyFont="1"/>
    <xf numFmtId="0" fontId="3" fillId="4" borderId="0" xfId="0" applyFont="1" applyFill="1"/>
    <xf numFmtId="0" fontId="7" fillId="4" borderId="0" xfId="0" applyFont="1" applyFill="1"/>
    <xf numFmtId="0" fontId="10" fillId="0" borderId="0" xfId="0" applyFont="1"/>
    <xf numFmtId="0" fontId="8" fillId="3" borderId="11" xfId="0" applyFont="1" applyFill="1" applyBorder="1" applyAlignment="1">
      <alignment horizontal="center" vertical="center"/>
    </xf>
    <xf numFmtId="0" fontId="7" fillId="0" borderId="11" xfId="0" applyFont="1" applyBorder="1"/>
    <xf numFmtId="0" fontId="8" fillId="5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137CEE0-BC68-4D91-9008-FF425C2BBEFB}" diskRevisions="1" revisionId="56" version="7">
  <header guid="{C5F55A11-DF8F-44EA-8DC1-9DA18B826867}" dateTime="2020-01-16T11:04:55" maxSheetId="6" userName="Hänchen, Sibylle" r:id="rId1">
    <sheetIdMap count="5">
      <sheetId val="1"/>
      <sheetId val="2"/>
      <sheetId val="3"/>
      <sheetId val="4"/>
      <sheetId val="5"/>
    </sheetIdMap>
  </header>
  <header guid="{CADE3E57-167F-4873-BAE5-02D854F81688}" dateTime="2020-01-16T12:08:05" maxSheetId="6" userName="Hänchen, Sibylle" r:id="rId2" minRId="1">
    <sheetIdMap count="5">
      <sheetId val="1"/>
      <sheetId val="2"/>
      <sheetId val="3"/>
      <sheetId val="4"/>
      <sheetId val="5"/>
    </sheetIdMap>
  </header>
  <header guid="{98194581-05A0-4C5F-A71B-D9534564D01E}" dateTime="2020-01-16T14:53:11" maxSheetId="6" userName="Böttges-Papendorf, Dorothee" r:id="rId3" minRId="10" maxRId="13">
    <sheetIdMap count="5">
      <sheetId val="1"/>
      <sheetId val="2"/>
      <sheetId val="3"/>
      <sheetId val="4"/>
      <sheetId val="5"/>
    </sheetIdMap>
  </header>
  <header guid="{4F86EBB1-C91B-4CBD-9C11-B9F4F8E10771}" dateTime="2020-01-16T14:55:44" maxSheetId="6" userName="Böttges-Papendorf, Dorothee" r:id="rId4" minRId="22">
    <sheetIdMap count="5">
      <sheetId val="1"/>
      <sheetId val="2"/>
      <sheetId val="3"/>
      <sheetId val="4"/>
      <sheetId val="5"/>
    </sheetIdMap>
  </header>
  <header guid="{87D232CB-7338-48E0-ADAA-770F716A0B61}" dateTime="2020-01-16T15:00:50" maxSheetId="6" userName="Böttges-Papendorf, Dorothee" r:id="rId5">
    <sheetIdMap count="5">
      <sheetId val="1"/>
      <sheetId val="2"/>
      <sheetId val="3"/>
      <sheetId val="4"/>
      <sheetId val="5"/>
    </sheetIdMap>
  </header>
  <header guid="{E0CB9798-E4CF-42A1-8818-1C9C0A399C6B}" dateTime="2020-01-16T15:04:55" maxSheetId="6" userName="Böttges-Papendorf, Dorothee" r:id="rId6" minRId="39" maxRId="48">
    <sheetIdMap count="5">
      <sheetId val="1"/>
      <sheetId val="2"/>
      <sheetId val="3"/>
      <sheetId val="4"/>
      <sheetId val="5"/>
    </sheetIdMap>
  </header>
  <header guid="{0137CEE0-BC68-4D91-9008-FF425C2BBEFB}" dateTime="2020-02-12T14:05:48" maxSheetId="6" userName="Hänchen, Sibylle" r:id="rId7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H1">
      <v>2013</v>
    </oc>
    <nc r="H1">
      <v>2014</v>
    </nc>
  </rcc>
  <rcv guid="{DDB8F9D2-818D-4347-B3EB-3612C71685DB}" action="delete"/>
  <rdn rId="0" localSheetId="1" customView="1" name="Z_DDB8F9D2_818D_4347_B3EB_3612C71685DB_.wvu.PrintTitles" hidden="1" oldHidden="1">
    <formula>'Kostenstruktur Ist'!$A:$E</formula>
    <oldFormula>'Kostenstruktur Ist'!$A:$E</oldFormula>
  </rdn>
  <rdn rId="0" localSheetId="1" customView="1" name="Z_DDB8F9D2_818D_4347_B3EB_3612C71685DB_.wvu.Rows" hidden="1" oldHidden="1">
    <formula>'Kostenstruktur Ist'!$4:$5</formula>
    <oldFormula>'Kostenstruktur Ist'!$4:$5</oldFormula>
  </rdn>
  <rdn rId="0" localSheetId="2" customView="1" name="Z_DDB8F9D2_818D_4347_B3EB_3612C71685DB_.wvu.PrintTitles" hidden="1" oldHidden="1">
    <formula>'Bereinigtes Ergebnis'!$A:$E</formula>
    <oldFormula>'Bereinigtes Ergebnis'!$A:$E</oldFormula>
  </rdn>
  <rdn rId="0" localSheetId="2" customView="1" name="Z_DDB8F9D2_818D_4347_B3EB_3612C71685DB_.wvu.Rows" hidden="1" oldHidden="1">
    <formula>'Bereinigtes Ergebnis'!$4:$5</formula>
    <oldFormula>'Bereinigtes Ergebnis'!$4:$5</oldFormula>
  </rdn>
  <rdn rId="0" localSheetId="3" customView="1" name="Z_DDB8F9D2_818D_4347_B3EB_3612C71685DB_.wvu.PrintTitles" hidden="1" oldHidden="1">
    <formula>'Prognose nächste 3 Jahre'!$A:$D</formula>
    <oldFormula>'Prognose nächste 3 Jahre'!$A:$D</oldFormula>
  </rdn>
  <rdn rId="0" localSheetId="3" customView="1" name="Z_DDB8F9D2_818D_4347_B3EB_3612C71685DB_.wvu.Rows" hidden="1" oldHidden="1">
    <formula>'Prognose nächste 3 Jahre'!$4:$5</formula>
    <oldFormula>'Prognose nächste 3 Jahre'!$4:$5</oldFormula>
  </rdn>
  <rdn rId="0" localSheetId="4" customView="1" name="Z_DDB8F9D2_818D_4347_B3EB_3612C71685DB_.wvu.PrintTitles" hidden="1" oldHidden="1">
    <formula>'Erläuterung Anpassung Planwerte'!$A:$D</formula>
    <oldFormula>'Erläuterung Anpassung Planwerte'!$A:$D</oldFormula>
  </rdn>
  <rdn rId="0" localSheetId="4" customView="1" name="Z_DDB8F9D2_818D_4347_B3EB_3612C71685DB_.wvu.Rows" hidden="1" oldHidden="1">
    <formula>'Erläuterung Anpassung Planwerte'!$4:$5</formula>
    <oldFormula>'Erläuterung Anpassung Planwerte'!$4:$5</oldFormula>
  </rdn>
  <rcv guid="{DDB8F9D2-818D-4347-B3EB-3612C71685DB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" sId="1">
    <oc r="F1">
      <v>2012</v>
    </oc>
    <nc r="F1">
      <v>2017</v>
    </nc>
  </rcc>
  <rcc rId="11" sId="1">
    <oc r="H1">
      <v>2014</v>
    </oc>
    <nc r="H1">
      <v>2018</v>
    </nc>
  </rcc>
  <rcc rId="12" sId="1">
    <oc r="J1">
      <v>2014</v>
    </oc>
    <nc r="J1">
      <v>2019</v>
    </nc>
  </rcc>
  <rcc rId="13" sId="2">
    <oc r="A32" t="inlineStr">
      <is>
        <t xml:space="preserve">  (vgl. Fachbuch Branchenkennzahlen 2015/2016, S. 104).</t>
      </is>
    </oc>
    <nc r="A32" t="inlineStr">
      <is>
        <t xml:space="preserve">  (vgl.hierfür und auch weitere Fachrichtungen Fachbuch Branchenkennzahlen 2017/2018, S. 100ff).</t>
      </is>
    </nc>
  </rcc>
  <rdn rId="0" localSheetId="1" customView="1" name="Z_A48D80A2_9277_45F3_BF7E_7C7EF7FF598F_.wvu.PrintTitles" hidden="1" oldHidden="1">
    <formula>'Kostenstruktur Ist'!$A:$E</formula>
  </rdn>
  <rdn rId="0" localSheetId="1" customView="1" name="Z_A48D80A2_9277_45F3_BF7E_7C7EF7FF598F_.wvu.Rows" hidden="1" oldHidden="1">
    <formula>'Kostenstruktur Ist'!$4:$5</formula>
  </rdn>
  <rdn rId="0" localSheetId="2" customView="1" name="Z_A48D80A2_9277_45F3_BF7E_7C7EF7FF598F_.wvu.PrintTitles" hidden="1" oldHidden="1">
    <formula>'Bereinigtes Ergebnis'!$A:$E</formula>
  </rdn>
  <rdn rId="0" localSheetId="2" customView="1" name="Z_A48D80A2_9277_45F3_BF7E_7C7EF7FF598F_.wvu.Rows" hidden="1" oldHidden="1">
    <formula>'Bereinigtes Ergebnis'!$4:$5</formula>
  </rdn>
  <rdn rId="0" localSheetId="3" customView="1" name="Z_A48D80A2_9277_45F3_BF7E_7C7EF7FF598F_.wvu.PrintTitles" hidden="1" oldHidden="1">
    <formula>'Prognose nächste 3 Jahre'!$A:$D</formula>
  </rdn>
  <rdn rId="0" localSheetId="3" customView="1" name="Z_A48D80A2_9277_45F3_BF7E_7C7EF7FF598F_.wvu.Rows" hidden="1" oldHidden="1">
    <formula>'Prognose nächste 3 Jahre'!$4:$5</formula>
  </rdn>
  <rdn rId="0" localSheetId="4" customView="1" name="Z_A48D80A2_9277_45F3_BF7E_7C7EF7FF598F_.wvu.PrintTitles" hidden="1" oldHidden="1">
    <formula>'Erläuterung Anpassung Planwerte'!$A:$D</formula>
  </rdn>
  <rdn rId="0" localSheetId="4" customView="1" name="Z_A48D80A2_9277_45F3_BF7E_7C7EF7FF598F_.wvu.Rows" hidden="1" oldHidden="1">
    <formula>'Erläuterung Anpassung Planwerte'!$4:$5</formula>
  </rdn>
  <rcv guid="{A48D80A2-9277-45F3-BF7E-7C7EF7FF598F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" sId="2" quotePrefix="1">
    <oc r="A31" t="inlineStr">
      <is>
        <t>* Statistisches Bundesamt 2013 (Erhebungszeitrraum 2011) Facharzt für Allgemeinmedizin, Einzelpraxis</t>
      </is>
    </oc>
    <nc r="A31" t="inlineStr">
      <is>
        <t>* Statistisches Bundesamt 2013 (Erhebungszeitrraum 2011) Facharzt für Allgemeinmedizin, Einzelpraxis. Folgejahre leider nicht mehr öffentlich verfügbar.</t>
      </is>
    </nc>
  </rcc>
  <rcv guid="{A48D80A2-9277-45F3-BF7E-7C7EF7FF598F}" action="delete"/>
  <rdn rId="0" localSheetId="1" customView="1" name="Z_A48D80A2_9277_45F3_BF7E_7C7EF7FF598F_.wvu.PrintTitles" hidden="1" oldHidden="1">
    <formula>'Kostenstruktur Ist'!$A:$E</formula>
    <oldFormula>'Kostenstruktur Ist'!$A:$E</oldFormula>
  </rdn>
  <rdn rId="0" localSheetId="1" customView="1" name="Z_A48D80A2_9277_45F3_BF7E_7C7EF7FF598F_.wvu.Rows" hidden="1" oldHidden="1">
    <formula>'Kostenstruktur Ist'!$4:$5</formula>
    <oldFormula>'Kostenstruktur Ist'!$4:$5</oldFormula>
  </rdn>
  <rdn rId="0" localSheetId="2" customView="1" name="Z_A48D80A2_9277_45F3_BF7E_7C7EF7FF598F_.wvu.PrintTitles" hidden="1" oldHidden="1">
    <formula>'Bereinigtes Ergebnis'!$A:$E</formula>
    <oldFormula>'Bereinigtes Ergebnis'!$A:$E</oldFormula>
  </rdn>
  <rdn rId="0" localSheetId="2" customView="1" name="Z_A48D80A2_9277_45F3_BF7E_7C7EF7FF598F_.wvu.Rows" hidden="1" oldHidden="1">
    <formula>'Bereinigtes Ergebnis'!$4:$5</formula>
    <oldFormula>'Bereinigtes Ergebnis'!$4:$5</oldFormula>
  </rdn>
  <rdn rId="0" localSheetId="3" customView="1" name="Z_A48D80A2_9277_45F3_BF7E_7C7EF7FF598F_.wvu.PrintTitles" hidden="1" oldHidden="1">
    <formula>'Prognose nächste 3 Jahre'!$A:$D</formula>
    <oldFormula>'Prognose nächste 3 Jahre'!$A:$D</oldFormula>
  </rdn>
  <rdn rId="0" localSheetId="3" customView="1" name="Z_A48D80A2_9277_45F3_BF7E_7C7EF7FF598F_.wvu.Rows" hidden="1" oldHidden="1">
    <formula>'Prognose nächste 3 Jahre'!$4:$5</formula>
    <oldFormula>'Prognose nächste 3 Jahre'!$4:$5</oldFormula>
  </rdn>
  <rdn rId="0" localSheetId="4" customView="1" name="Z_A48D80A2_9277_45F3_BF7E_7C7EF7FF598F_.wvu.PrintTitles" hidden="1" oldHidden="1">
    <formula>'Erläuterung Anpassung Planwerte'!$A:$D</formula>
    <oldFormula>'Erläuterung Anpassung Planwerte'!$A:$D</oldFormula>
  </rdn>
  <rdn rId="0" localSheetId="4" customView="1" name="Z_A48D80A2_9277_45F3_BF7E_7C7EF7FF598F_.wvu.Rows" hidden="1" oldHidden="1">
    <formula>'Erläuterung Anpassung Planwerte'!$4:$5</formula>
    <oldFormula>'Erläuterung Anpassung Planwerte'!$4:$5</oldFormula>
  </rdn>
  <rcv guid="{A48D80A2-9277-45F3-BF7E-7C7EF7FF598F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48D80A2-9277-45F3-BF7E-7C7EF7FF598F}" action="delete"/>
  <rdn rId="0" localSheetId="1" customView="1" name="Z_A48D80A2_9277_45F3_BF7E_7C7EF7FF598F_.wvu.PrintTitles" hidden="1" oldHidden="1">
    <formula>'Kostenstruktur Ist'!$A:$E</formula>
    <oldFormula>'Kostenstruktur Ist'!$A:$E</oldFormula>
  </rdn>
  <rdn rId="0" localSheetId="1" customView="1" name="Z_A48D80A2_9277_45F3_BF7E_7C7EF7FF598F_.wvu.Rows" hidden="1" oldHidden="1">
    <formula>'Kostenstruktur Ist'!$4:$5</formula>
    <oldFormula>'Kostenstruktur Ist'!$4:$5</oldFormula>
  </rdn>
  <rdn rId="0" localSheetId="2" customView="1" name="Z_A48D80A2_9277_45F3_BF7E_7C7EF7FF598F_.wvu.PrintTitles" hidden="1" oldHidden="1">
    <formula>'Bereinigtes Ergebnis'!$A:$E</formula>
    <oldFormula>'Bereinigtes Ergebnis'!$A:$E</oldFormula>
  </rdn>
  <rdn rId="0" localSheetId="2" customView="1" name="Z_A48D80A2_9277_45F3_BF7E_7C7EF7FF598F_.wvu.Rows" hidden="1" oldHidden="1">
    <formula>'Bereinigtes Ergebnis'!$4:$5</formula>
    <oldFormula>'Bereinigtes Ergebnis'!$4:$5</oldFormula>
  </rdn>
  <rdn rId="0" localSheetId="3" customView="1" name="Z_A48D80A2_9277_45F3_BF7E_7C7EF7FF598F_.wvu.PrintTitles" hidden="1" oldHidden="1">
    <formula>'Prognose nächste 3 Jahre'!$A:$D</formula>
    <oldFormula>'Prognose nächste 3 Jahre'!$A:$D</oldFormula>
  </rdn>
  <rdn rId="0" localSheetId="3" customView="1" name="Z_A48D80A2_9277_45F3_BF7E_7C7EF7FF598F_.wvu.Rows" hidden="1" oldHidden="1">
    <formula>'Prognose nächste 3 Jahre'!$4:$5</formula>
    <oldFormula>'Prognose nächste 3 Jahre'!$4:$5</oldFormula>
  </rdn>
  <rdn rId="0" localSheetId="4" customView="1" name="Z_A48D80A2_9277_45F3_BF7E_7C7EF7FF598F_.wvu.PrintTitles" hidden="1" oldHidden="1">
    <formula>'Erläuterung Anpassung Planwerte'!$A:$D</formula>
    <oldFormula>'Erläuterung Anpassung Planwerte'!$A:$D</oldFormula>
  </rdn>
  <rdn rId="0" localSheetId="4" customView="1" name="Z_A48D80A2_9277_45F3_BF7E_7C7EF7FF598F_.wvu.Rows" hidden="1" oldHidden="1">
    <formula>'Erläuterung Anpassung Planwerte'!$4:$5</formula>
    <oldFormula>'Erläuterung Anpassung Planwerte'!$4:$5</oldFormula>
  </rdn>
  <rcv guid="{A48D80A2-9277-45F3-BF7E-7C7EF7FF598F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" sId="1">
    <nc r="A34" t="inlineStr">
      <is>
        <t>((nähere Erläuterungen zum Verfahren vgl. Redaktionelle Texte Teil 5/9.4.9))</t>
      </is>
    </nc>
  </rcc>
  <rcv guid="{A48D80A2-9277-45F3-BF7E-7C7EF7FF598F}" action="delete"/>
  <rdn rId="0" localSheetId="1" customView="1" name="Z_A48D80A2_9277_45F3_BF7E_7C7EF7FF598F_.wvu.PrintTitles" hidden="1" oldHidden="1">
    <formula>'Kostenstruktur Ist'!$A:$E</formula>
    <oldFormula>'Kostenstruktur Ist'!$A:$E</oldFormula>
  </rdn>
  <rdn rId="0" localSheetId="1" customView="1" name="Z_A48D80A2_9277_45F3_BF7E_7C7EF7FF598F_.wvu.Rows" hidden="1" oldHidden="1">
    <formula>'Kostenstruktur Ist'!$4:$5</formula>
    <oldFormula>'Kostenstruktur Ist'!$4:$5</oldFormula>
  </rdn>
  <rdn rId="0" localSheetId="2" customView="1" name="Z_A48D80A2_9277_45F3_BF7E_7C7EF7FF598F_.wvu.PrintTitles" hidden="1" oldHidden="1">
    <formula>'Bereinigtes Ergebnis'!$A:$E</formula>
    <oldFormula>'Bereinigtes Ergebnis'!$A:$E</oldFormula>
  </rdn>
  <rdn rId="0" localSheetId="2" customView="1" name="Z_A48D80A2_9277_45F3_BF7E_7C7EF7FF598F_.wvu.Rows" hidden="1" oldHidden="1">
    <formula>'Bereinigtes Ergebnis'!$4:$5</formula>
    <oldFormula>'Bereinigtes Ergebnis'!$4:$5</oldFormula>
  </rdn>
  <rdn rId="0" localSheetId="3" customView="1" name="Z_A48D80A2_9277_45F3_BF7E_7C7EF7FF598F_.wvu.PrintTitles" hidden="1" oldHidden="1">
    <formula>'Prognose 3 Jahre und Goodwill'!$A:$D</formula>
    <oldFormula>'Prognose 3 Jahre und Goodwill'!$A:$D</oldFormula>
  </rdn>
  <rdn rId="0" localSheetId="3" customView="1" name="Z_A48D80A2_9277_45F3_BF7E_7C7EF7FF598F_.wvu.Rows" hidden="1" oldHidden="1">
    <formula>'Prognose 3 Jahre und Goodwill'!$4:$5</formula>
    <oldFormula>'Prognose 3 Jahre und Goodwill'!$4:$5</oldFormula>
  </rdn>
  <rdn rId="0" localSheetId="4" customView="1" name="Z_A48D80A2_9277_45F3_BF7E_7C7EF7FF598F_.wvu.PrintTitles" hidden="1" oldHidden="1">
    <formula>'Erläuterung Anpassung Planwerte'!$A:$D</formula>
    <oldFormula>'Erläuterung Anpassung Planwerte'!$A:$D</oldFormula>
  </rdn>
  <rdn rId="0" localSheetId="4" customView="1" name="Z_A48D80A2_9277_45F3_BF7E_7C7EF7FF598F_.wvu.Rows" hidden="1" oldHidden="1">
    <formula>'Erläuterung Anpassung Planwerte'!$4:$5</formula>
    <oldFormula>'Erläuterung Anpassung Planwerte'!$4:$5</oldFormula>
  </rdn>
  <rcv guid="{A48D80A2-9277-45F3-BF7E-7C7EF7FF598F}" action="add"/>
  <rsnm rId="48" sheetId="3" oldName="[430339567_akt-Tool mod. Ertragswertverfahren.xlsx]Prognose nächste 3 Jahre" newName="[430339567_akt-Tool mod. Ertragswertverfahren.xlsx]Prognose 3 Jahre und Goodwill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DB8F9D2-818D-4347-B3EB-3612C71685DB}" action="delete"/>
  <rdn rId="0" localSheetId="1" customView="1" name="Z_DDB8F9D2_818D_4347_B3EB_3612C71685DB_.wvu.PrintTitles" hidden="1" oldHidden="1">
    <formula>'Kostenstruktur Ist'!$A:$E</formula>
    <oldFormula>'Kostenstruktur Ist'!$A:$E</oldFormula>
  </rdn>
  <rdn rId="0" localSheetId="1" customView="1" name="Z_DDB8F9D2_818D_4347_B3EB_3612C71685DB_.wvu.Rows" hidden="1" oldHidden="1">
    <formula>'Kostenstruktur Ist'!$4:$5</formula>
    <oldFormula>'Kostenstruktur Ist'!$4:$5</oldFormula>
  </rdn>
  <rdn rId="0" localSheetId="2" customView="1" name="Z_DDB8F9D2_818D_4347_B3EB_3612C71685DB_.wvu.PrintTitles" hidden="1" oldHidden="1">
    <formula>'Bereinigtes Ergebnis'!$A:$E</formula>
    <oldFormula>'Bereinigtes Ergebnis'!$A:$E</oldFormula>
  </rdn>
  <rdn rId="0" localSheetId="2" customView="1" name="Z_DDB8F9D2_818D_4347_B3EB_3612C71685DB_.wvu.Rows" hidden="1" oldHidden="1">
    <formula>'Bereinigtes Ergebnis'!$4:$5</formula>
    <oldFormula>'Bereinigtes Ergebnis'!$4:$5</oldFormula>
  </rdn>
  <rdn rId="0" localSheetId="3" customView="1" name="Z_DDB8F9D2_818D_4347_B3EB_3612C71685DB_.wvu.PrintTitles" hidden="1" oldHidden="1">
    <formula>'Prognose 3 Jahre und Goodwill'!$A:$D</formula>
    <oldFormula>'Prognose 3 Jahre und Goodwill'!$A:$D</oldFormula>
  </rdn>
  <rdn rId="0" localSheetId="3" customView="1" name="Z_DDB8F9D2_818D_4347_B3EB_3612C71685DB_.wvu.Rows" hidden="1" oldHidden="1">
    <formula>'Prognose 3 Jahre und Goodwill'!$4:$5</formula>
    <oldFormula>'Prognose 3 Jahre und Goodwill'!$4:$5</oldFormula>
  </rdn>
  <rdn rId="0" localSheetId="4" customView="1" name="Z_DDB8F9D2_818D_4347_B3EB_3612C71685DB_.wvu.PrintTitles" hidden="1" oldHidden="1">
    <formula>'Erläuterung Anpassung Planwerte'!$A:$D</formula>
    <oldFormula>'Erläuterung Anpassung Planwerte'!$A:$D</oldFormula>
  </rdn>
  <rdn rId="0" localSheetId="4" customView="1" name="Z_DDB8F9D2_818D_4347_B3EB_3612C71685DB_.wvu.Rows" hidden="1" oldHidden="1">
    <formula>'Erläuterung Anpassung Planwerte'!$4:$5</formula>
    <oldFormula>'Erläuterung Anpassung Planwerte'!$4:$5</oldFormula>
  </rdn>
  <rcv guid="{DDB8F9D2-818D-4347-B3EB-3612C71685DB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C5F55A11-DF8F-44EA-8DC1-9DA18B826867}" name="Hänchen, Sibylle" id="-2082656281" dateTime="2020-01-16T11:04:55"/>
</user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view="pageLayout" zoomScaleNormal="100" workbookViewId="0">
      <selection activeCell="C38" sqref="C38"/>
    </sheetView>
  </sheetViews>
  <sheetFormatPr baseColWidth="10" defaultRowHeight="14.25" x14ac:dyDescent="0.2"/>
  <cols>
    <col min="1" max="4" width="11.42578125" style="8"/>
    <col min="5" max="5" width="0.85546875" style="8" customWidth="1"/>
    <col min="6" max="6" width="13.42578125" style="8" customWidth="1"/>
    <col min="7" max="7" width="10.85546875" style="8" customWidth="1"/>
    <col min="8" max="8" width="12.42578125" style="8" customWidth="1"/>
    <col min="9" max="9" width="11.42578125" style="8" customWidth="1"/>
    <col min="10" max="12" width="11.42578125" style="8"/>
    <col min="13" max="13" width="14.42578125" style="8" customWidth="1"/>
    <col min="14" max="16384" width="11.42578125" style="8"/>
  </cols>
  <sheetData>
    <row r="1" spans="1:14" ht="39.75" customHeight="1" x14ac:dyDescent="0.2">
      <c r="A1" s="63"/>
      <c r="B1" s="64"/>
      <c r="C1" s="64"/>
      <c r="D1" s="64"/>
      <c r="E1" s="65"/>
      <c r="F1" s="54">
        <v>2017</v>
      </c>
      <c r="G1" s="55"/>
      <c r="H1" s="54">
        <v>2018</v>
      </c>
      <c r="I1" s="55"/>
      <c r="J1" s="54">
        <v>2019</v>
      </c>
      <c r="K1" s="55"/>
      <c r="L1" s="72" t="s">
        <v>8</v>
      </c>
      <c r="M1" s="73"/>
    </row>
    <row r="2" spans="1:14" x14ac:dyDescent="0.2">
      <c r="A2" s="66"/>
      <c r="B2" s="67"/>
      <c r="C2" s="67"/>
      <c r="D2" s="67"/>
      <c r="E2" s="68"/>
      <c r="F2" s="51" t="s">
        <v>59</v>
      </c>
      <c r="G2" s="51" t="s">
        <v>1</v>
      </c>
      <c r="H2" s="51" t="s">
        <v>59</v>
      </c>
      <c r="I2" s="51" t="s">
        <v>1</v>
      </c>
      <c r="J2" s="51" t="s">
        <v>0</v>
      </c>
      <c r="K2" s="51" t="s">
        <v>1</v>
      </c>
      <c r="L2" s="74" t="s">
        <v>0</v>
      </c>
      <c r="M2" s="74" t="s">
        <v>1</v>
      </c>
    </row>
    <row r="3" spans="1:14" ht="33" customHeight="1" x14ac:dyDescent="0.2">
      <c r="A3" s="66"/>
      <c r="B3" s="67"/>
      <c r="C3" s="67"/>
      <c r="D3" s="67"/>
      <c r="E3" s="68"/>
      <c r="F3" s="52"/>
      <c r="G3" s="52"/>
      <c r="H3" s="52"/>
      <c r="I3" s="52"/>
      <c r="J3" s="52"/>
      <c r="K3" s="52"/>
      <c r="L3" s="75"/>
      <c r="M3" s="75"/>
    </row>
    <row r="4" spans="1:14" ht="15" hidden="1" customHeight="1" x14ac:dyDescent="0.2">
      <c r="A4" s="66"/>
      <c r="B4" s="67"/>
      <c r="C4" s="67"/>
      <c r="D4" s="67"/>
      <c r="E4" s="68"/>
      <c r="F4" s="52"/>
      <c r="G4" s="52"/>
      <c r="H4" s="52"/>
      <c r="I4" s="52"/>
      <c r="J4" s="52"/>
      <c r="K4" s="52"/>
      <c r="L4" s="75"/>
      <c r="M4" s="75"/>
    </row>
    <row r="5" spans="1:14" ht="30" hidden="1" customHeight="1" x14ac:dyDescent="0.2">
      <c r="A5" s="69"/>
      <c r="B5" s="70"/>
      <c r="C5" s="70"/>
      <c r="D5" s="70"/>
      <c r="E5" s="71"/>
      <c r="F5" s="53"/>
      <c r="G5" s="53"/>
      <c r="H5" s="53"/>
      <c r="I5" s="53"/>
      <c r="J5" s="53"/>
      <c r="K5" s="53"/>
      <c r="L5" s="76"/>
      <c r="M5" s="76"/>
    </row>
    <row r="6" spans="1:14" x14ac:dyDescent="0.2">
      <c r="A6" s="56" t="s">
        <v>16</v>
      </c>
      <c r="B6" s="57"/>
      <c r="C6" s="57"/>
      <c r="D6" s="57"/>
      <c r="E6" s="58"/>
      <c r="F6" s="3">
        <v>219248</v>
      </c>
      <c r="G6" s="11">
        <f>F6/$F$10</f>
        <v>0.77200000000000002</v>
      </c>
      <c r="H6" s="12">
        <v>219248</v>
      </c>
      <c r="I6" s="11">
        <f>H6/$H$10</f>
        <v>0.69634151376656706</v>
      </c>
      <c r="J6" s="13">
        <v>271206</v>
      </c>
      <c r="K6" s="11">
        <f t="shared" ref="K6:K11" si="0">J6/$J$10</f>
        <v>0.79300000000000004</v>
      </c>
      <c r="L6" s="14">
        <f>(F6+2*H6+3*J6)/6</f>
        <v>245227</v>
      </c>
      <c r="M6" s="15">
        <f t="shared" ref="M6:M14" si="1">L6/$L$10</f>
        <v>0.75854584748060794</v>
      </c>
    </row>
    <row r="7" spans="1:14" x14ac:dyDescent="0.2">
      <c r="A7" s="56" t="s">
        <v>17</v>
      </c>
      <c r="B7" s="57"/>
      <c r="C7" s="57"/>
      <c r="D7" s="57"/>
      <c r="E7" s="58"/>
      <c r="F7" s="1">
        <v>64752</v>
      </c>
      <c r="G7" s="11">
        <f>F7/$F$10</f>
        <v>0.22800000000000001</v>
      </c>
      <c r="H7" s="12">
        <v>94752</v>
      </c>
      <c r="I7" s="11">
        <f>H7/$H$10</f>
        <v>0.30093661566997082</v>
      </c>
      <c r="J7" s="13">
        <v>63270</v>
      </c>
      <c r="K7" s="11">
        <f t="shared" si="0"/>
        <v>0.185</v>
      </c>
      <c r="L7" s="14">
        <f t="shared" ref="L7:L27" si="2">(F7+2*H7+3*J7)/6</f>
        <v>74011</v>
      </c>
      <c r="M7" s="16">
        <f t="shared" si="1"/>
        <v>0.22893375002706584</v>
      </c>
    </row>
    <row r="8" spans="1:14" x14ac:dyDescent="0.2">
      <c r="A8" s="56" t="s">
        <v>54</v>
      </c>
      <c r="B8" s="57"/>
      <c r="C8" s="57"/>
      <c r="D8" s="57"/>
      <c r="E8" s="58"/>
      <c r="F8" s="2">
        <v>0</v>
      </c>
      <c r="G8" s="11">
        <f>F8/$F$10</f>
        <v>0</v>
      </c>
      <c r="H8" s="12">
        <v>857</v>
      </c>
      <c r="I8" s="11">
        <f>H8/$H$10</f>
        <v>2.7218705634621432E-3</v>
      </c>
      <c r="J8" s="13">
        <v>7524</v>
      </c>
      <c r="K8" s="11">
        <f t="shared" si="0"/>
        <v>2.1999999999999999E-2</v>
      </c>
      <c r="L8" s="14">
        <f t="shared" si="2"/>
        <v>4047.6666666666665</v>
      </c>
      <c r="M8" s="15">
        <f t="shared" si="1"/>
        <v>1.2520402492326187E-2</v>
      </c>
    </row>
    <row r="9" spans="1:14" x14ac:dyDescent="0.2">
      <c r="A9" s="56" t="s">
        <v>55</v>
      </c>
      <c r="B9" s="57"/>
      <c r="C9" s="57"/>
      <c r="D9" s="57"/>
      <c r="E9" s="58"/>
      <c r="F9" s="2">
        <v>0</v>
      </c>
      <c r="G9" s="11">
        <f>F9/$F$10</f>
        <v>0</v>
      </c>
      <c r="H9" s="12">
        <v>0</v>
      </c>
      <c r="I9" s="11">
        <f>H9/$H$10</f>
        <v>0</v>
      </c>
      <c r="J9" s="13">
        <v>0</v>
      </c>
      <c r="K9" s="11">
        <f t="shared" si="0"/>
        <v>0</v>
      </c>
      <c r="L9" s="14">
        <f t="shared" si="2"/>
        <v>0</v>
      </c>
      <c r="M9" s="15">
        <f t="shared" si="1"/>
        <v>0</v>
      </c>
    </row>
    <row r="10" spans="1:14" x14ac:dyDescent="0.2">
      <c r="A10" s="60" t="s">
        <v>2</v>
      </c>
      <c r="B10" s="61"/>
      <c r="C10" s="61"/>
      <c r="D10" s="61"/>
      <c r="E10" s="62"/>
      <c r="F10" s="17">
        <f>SUM(F6:F9)</f>
        <v>284000</v>
      </c>
      <c r="G10" s="18">
        <f>F10/$F$10</f>
        <v>1</v>
      </c>
      <c r="H10" s="19">
        <f>SUM(H6:H9)</f>
        <v>314857</v>
      </c>
      <c r="I10" s="18">
        <f>H10/$H$10</f>
        <v>1</v>
      </c>
      <c r="J10" s="17">
        <f>SUM(J6:J9)</f>
        <v>342000</v>
      </c>
      <c r="K10" s="18">
        <f t="shared" si="0"/>
        <v>1</v>
      </c>
      <c r="L10" s="20">
        <f>SUM(L6:L9)</f>
        <v>323285.66666666669</v>
      </c>
      <c r="M10" s="21">
        <f t="shared" si="1"/>
        <v>1</v>
      </c>
      <c r="N10" s="9"/>
    </row>
    <row r="11" spans="1:14" x14ac:dyDescent="0.2">
      <c r="A11" s="56" t="s">
        <v>18</v>
      </c>
      <c r="B11" s="57"/>
      <c r="C11" s="57"/>
      <c r="D11" s="57"/>
      <c r="E11" s="58"/>
      <c r="F11" s="4">
        <v>6532</v>
      </c>
      <c r="G11" s="11">
        <f t="shared" ref="G11:G29" si="3">F11/$F$10</f>
        <v>2.3E-2</v>
      </c>
      <c r="H11" s="12">
        <v>6532</v>
      </c>
      <c r="I11" s="11">
        <f t="shared" ref="I11:I29" si="4">H11/$H$10</f>
        <v>2.0745925928278553E-2</v>
      </c>
      <c r="J11" s="13">
        <v>7524</v>
      </c>
      <c r="K11" s="11">
        <f t="shared" si="0"/>
        <v>2.1999999999999999E-2</v>
      </c>
      <c r="L11" s="14">
        <f t="shared" si="2"/>
        <v>7028</v>
      </c>
      <c r="M11" s="15">
        <f t="shared" si="1"/>
        <v>2.1739287338236459E-2</v>
      </c>
    </row>
    <row r="12" spans="1:14" x14ac:dyDescent="0.2">
      <c r="A12" s="56" t="s">
        <v>19</v>
      </c>
      <c r="B12" s="57"/>
      <c r="C12" s="57"/>
      <c r="D12" s="57"/>
      <c r="E12" s="58"/>
      <c r="F12" s="4">
        <v>0</v>
      </c>
      <c r="G12" s="11">
        <f t="shared" si="3"/>
        <v>0</v>
      </c>
      <c r="H12" s="12">
        <v>2307</v>
      </c>
      <c r="I12" s="11">
        <f t="shared" si="4"/>
        <v>7.3271358108601683E-3</v>
      </c>
      <c r="J12" s="13">
        <v>4500</v>
      </c>
      <c r="K12" s="11">
        <f t="shared" ref="K12:K29" si="5">J12/$J$10</f>
        <v>1.3157894736842105E-2</v>
      </c>
      <c r="L12" s="14">
        <f t="shared" si="2"/>
        <v>3019</v>
      </c>
      <c r="M12" s="15">
        <f t="shared" si="1"/>
        <v>9.3384901073044792E-3</v>
      </c>
    </row>
    <row r="13" spans="1:14" x14ac:dyDescent="0.2">
      <c r="A13" s="60" t="s">
        <v>3</v>
      </c>
      <c r="B13" s="61"/>
      <c r="C13" s="61"/>
      <c r="D13" s="61"/>
      <c r="E13" s="62"/>
      <c r="F13" s="17">
        <f>SUM(F11:F12)</f>
        <v>6532</v>
      </c>
      <c r="G13" s="18">
        <f t="shared" si="3"/>
        <v>2.3E-2</v>
      </c>
      <c r="H13" s="19">
        <f>SUM(H11:H12)</f>
        <v>8839</v>
      </c>
      <c r="I13" s="18">
        <f t="shared" si="4"/>
        <v>2.8073061739138719E-2</v>
      </c>
      <c r="J13" s="17">
        <f>SUM(J11:J12)</f>
        <v>12024</v>
      </c>
      <c r="K13" s="18">
        <f t="shared" si="5"/>
        <v>3.5157894736842103E-2</v>
      </c>
      <c r="L13" s="20">
        <f>SUM(L11:L12)</f>
        <v>10047</v>
      </c>
      <c r="M13" s="21">
        <f t="shared" si="1"/>
        <v>3.1077777445540938E-2</v>
      </c>
    </row>
    <row r="14" spans="1:14" x14ac:dyDescent="0.2">
      <c r="A14" s="56" t="s">
        <v>20</v>
      </c>
      <c r="B14" s="57"/>
      <c r="C14" s="57"/>
      <c r="D14" s="57"/>
      <c r="E14" s="58"/>
      <c r="F14" s="13">
        <v>69580</v>
      </c>
      <c r="G14" s="11">
        <f t="shared" si="3"/>
        <v>0.245</v>
      </c>
      <c r="H14" s="12">
        <v>87580</v>
      </c>
      <c r="I14" s="11">
        <f t="shared" si="4"/>
        <v>0.2781580209428407</v>
      </c>
      <c r="J14" s="13">
        <v>113236</v>
      </c>
      <c r="K14" s="11">
        <f t="shared" si="5"/>
        <v>0.33109941520467834</v>
      </c>
      <c r="L14" s="14">
        <f t="shared" si="2"/>
        <v>97408</v>
      </c>
      <c r="M14" s="15">
        <f t="shared" si="1"/>
        <v>0.30130627504879581</v>
      </c>
    </row>
    <row r="15" spans="1:14" x14ac:dyDescent="0.2">
      <c r="A15" s="56" t="s">
        <v>26</v>
      </c>
      <c r="B15" s="57"/>
      <c r="C15" s="57"/>
      <c r="D15" s="57"/>
      <c r="E15" s="58"/>
      <c r="F15" s="5">
        <v>15052</v>
      </c>
      <c r="G15" s="11">
        <f t="shared" si="3"/>
        <v>5.2999999999999999E-2</v>
      </c>
      <c r="H15" s="12">
        <v>15052</v>
      </c>
      <c r="I15" s="11">
        <f t="shared" si="4"/>
        <v>4.7805829312989705E-2</v>
      </c>
      <c r="J15" s="13">
        <v>16758</v>
      </c>
      <c r="K15" s="11">
        <f t="shared" si="5"/>
        <v>4.9000000000000002E-2</v>
      </c>
      <c r="L15" s="14">
        <f t="shared" si="2"/>
        <v>15905</v>
      </c>
      <c r="M15" s="15">
        <f t="shared" ref="M15:M22" si="6">L15/$L$10</f>
        <v>4.9197974546763078E-2</v>
      </c>
    </row>
    <row r="16" spans="1:14" x14ac:dyDescent="0.2">
      <c r="A16" s="56" t="s">
        <v>21</v>
      </c>
      <c r="B16" s="57"/>
      <c r="C16" s="57"/>
      <c r="D16" s="57"/>
      <c r="E16" s="58"/>
      <c r="F16" s="4">
        <v>3124</v>
      </c>
      <c r="G16" s="11">
        <f t="shared" si="3"/>
        <v>1.0999999999999999E-2</v>
      </c>
      <c r="H16" s="12">
        <v>3124</v>
      </c>
      <c r="I16" s="11">
        <f t="shared" si="4"/>
        <v>9.9219645743940897E-3</v>
      </c>
      <c r="J16" s="13">
        <v>3420</v>
      </c>
      <c r="K16" s="11">
        <f t="shared" si="5"/>
        <v>0.01</v>
      </c>
      <c r="L16" s="14">
        <f t="shared" si="2"/>
        <v>3272</v>
      </c>
      <c r="M16" s="15">
        <f t="shared" si="6"/>
        <v>1.0121079705564841E-2</v>
      </c>
    </row>
    <row r="17" spans="1:14" x14ac:dyDescent="0.2">
      <c r="A17" s="59" t="s">
        <v>27</v>
      </c>
      <c r="B17" s="59"/>
      <c r="C17" s="59"/>
      <c r="D17" s="59"/>
      <c r="E17" s="59"/>
      <c r="F17" s="6">
        <v>3692</v>
      </c>
      <c r="G17" s="11">
        <f t="shared" si="3"/>
        <v>1.2999999999999999E-2</v>
      </c>
      <c r="H17" s="12">
        <v>3692</v>
      </c>
      <c r="I17" s="11">
        <f t="shared" si="4"/>
        <v>1.1725958133374834E-2</v>
      </c>
      <c r="J17" s="13">
        <v>4104</v>
      </c>
      <c r="K17" s="11">
        <f t="shared" si="5"/>
        <v>1.2E-2</v>
      </c>
      <c r="L17" s="14">
        <f t="shared" si="2"/>
        <v>3898</v>
      </c>
      <c r="M17" s="15">
        <f t="shared" si="6"/>
        <v>1.2057447644343444E-2</v>
      </c>
    </row>
    <row r="18" spans="1:14" x14ac:dyDescent="0.2">
      <c r="A18" s="59" t="s">
        <v>22</v>
      </c>
      <c r="B18" s="59"/>
      <c r="C18" s="59"/>
      <c r="D18" s="59"/>
      <c r="E18" s="59"/>
      <c r="F18" s="6">
        <v>6248</v>
      </c>
      <c r="G18" s="11">
        <f t="shared" si="3"/>
        <v>2.1999999999999999E-2</v>
      </c>
      <c r="H18" s="12">
        <v>6248</v>
      </c>
      <c r="I18" s="11">
        <f t="shared" si="4"/>
        <v>1.9843929148788179E-2</v>
      </c>
      <c r="J18" s="13">
        <v>6156</v>
      </c>
      <c r="K18" s="11">
        <f t="shared" si="5"/>
        <v>1.7999999999999999E-2</v>
      </c>
      <c r="L18" s="14">
        <f t="shared" si="2"/>
        <v>6202</v>
      </c>
      <c r="M18" s="15">
        <f t="shared" si="6"/>
        <v>1.9184271495694724E-2</v>
      </c>
    </row>
    <row r="19" spans="1:14" x14ac:dyDescent="0.2">
      <c r="A19" s="59" t="s">
        <v>23</v>
      </c>
      <c r="B19" s="59"/>
      <c r="C19" s="59"/>
      <c r="D19" s="59"/>
      <c r="E19" s="59"/>
      <c r="F19" s="6">
        <v>6248</v>
      </c>
      <c r="G19" s="11">
        <f t="shared" si="3"/>
        <v>2.1999999999999999E-2</v>
      </c>
      <c r="H19" s="12">
        <v>6248</v>
      </c>
      <c r="I19" s="11">
        <f t="shared" si="4"/>
        <v>1.9843929148788179E-2</v>
      </c>
      <c r="J19" s="13">
        <v>6498</v>
      </c>
      <c r="K19" s="11">
        <f t="shared" si="5"/>
        <v>1.9E-2</v>
      </c>
      <c r="L19" s="14">
        <f t="shared" si="2"/>
        <v>6373</v>
      </c>
      <c r="M19" s="15">
        <f t="shared" si="6"/>
        <v>1.9713215453412203E-2</v>
      </c>
    </row>
    <row r="20" spans="1:14" x14ac:dyDescent="0.2">
      <c r="A20" s="56" t="s">
        <v>24</v>
      </c>
      <c r="B20" s="57"/>
      <c r="C20" s="57"/>
      <c r="D20" s="57"/>
      <c r="E20" s="58"/>
      <c r="F20" s="6">
        <v>852</v>
      </c>
      <c r="G20" s="11">
        <f t="shared" si="3"/>
        <v>3.0000000000000001E-3</v>
      </c>
      <c r="H20" s="12">
        <v>852</v>
      </c>
      <c r="I20" s="11">
        <f t="shared" si="4"/>
        <v>2.7059903384711154E-3</v>
      </c>
      <c r="J20" s="13">
        <v>684</v>
      </c>
      <c r="K20" s="11">
        <f t="shared" si="5"/>
        <v>2E-3</v>
      </c>
      <c r="L20" s="14">
        <f t="shared" si="2"/>
        <v>768</v>
      </c>
      <c r="M20" s="15">
        <f t="shared" si="6"/>
        <v>2.3756079504504272E-3</v>
      </c>
    </row>
    <row r="21" spans="1:14" x14ac:dyDescent="0.2">
      <c r="A21" s="56" t="s">
        <v>4</v>
      </c>
      <c r="B21" s="57"/>
      <c r="C21" s="57"/>
      <c r="D21" s="57"/>
      <c r="E21" s="58"/>
      <c r="F21" s="6">
        <v>22436</v>
      </c>
      <c r="G21" s="11">
        <f t="shared" si="3"/>
        <v>7.9000000000000001E-2</v>
      </c>
      <c r="H21" s="12">
        <v>22436</v>
      </c>
      <c r="I21" s="11">
        <f t="shared" si="4"/>
        <v>7.1257745579739379E-2</v>
      </c>
      <c r="J21" s="13">
        <v>24966</v>
      </c>
      <c r="K21" s="11">
        <f t="shared" si="5"/>
        <v>7.2999999999999995E-2</v>
      </c>
      <c r="L21" s="14">
        <f t="shared" si="2"/>
        <v>23701</v>
      </c>
      <c r="M21" s="15">
        <f t="shared" si="6"/>
        <v>7.3312869835449962E-2</v>
      </c>
    </row>
    <row r="22" spans="1:14" x14ac:dyDescent="0.2">
      <c r="A22" s="56" t="s">
        <v>25</v>
      </c>
      <c r="B22" s="57"/>
      <c r="C22" s="57"/>
      <c r="D22" s="57"/>
      <c r="E22" s="58"/>
      <c r="F22" s="7">
        <v>3692</v>
      </c>
      <c r="G22" s="11">
        <f t="shared" si="3"/>
        <v>1.2999999999999999E-2</v>
      </c>
      <c r="H22" s="12">
        <v>3692</v>
      </c>
      <c r="I22" s="11">
        <f t="shared" si="4"/>
        <v>1.1725958133374834E-2</v>
      </c>
      <c r="J22" s="13">
        <v>3078</v>
      </c>
      <c r="K22" s="11">
        <f t="shared" si="5"/>
        <v>8.9999999999999993E-3</v>
      </c>
      <c r="L22" s="14">
        <f t="shared" si="2"/>
        <v>3385</v>
      </c>
      <c r="M22" s="15">
        <f t="shared" si="6"/>
        <v>1.0470615771191009E-2</v>
      </c>
    </row>
    <row r="23" spans="1:14" x14ac:dyDescent="0.2">
      <c r="A23" s="60" t="s">
        <v>28</v>
      </c>
      <c r="B23" s="61"/>
      <c r="C23" s="61"/>
      <c r="D23" s="61"/>
      <c r="E23" s="62"/>
      <c r="F23" s="17">
        <f>SUM(F14:F22)</f>
        <v>130924</v>
      </c>
      <c r="G23" s="18">
        <f t="shared" si="3"/>
        <v>0.46100000000000002</v>
      </c>
      <c r="H23" s="19">
        <f>SUM(H14:H22)</f>
        <v>148924</v>
      </c>
      <c r="I23" s="18">
        <f t="shared" si="4"/>
        <v>0.47298932531276106</v>
      </c>
      <c r="J23" s="17">
        <f>SUM(J14:J22)</f>
        <v>178900</v>
      </c>
      <c r="K23" s="18">
        <f t="shared" si="5"/>
        <v>0.5230994152046784</v>
      </c>
      <c r="L23" s="20">
        <f>SUM(L14:L22)</f>
        <v>160912</v>
      </c>
      <c r="M23" s="21">
        <f t="shared" ref="M23:M29" si="7">L23/$L$10</f>
        <v>0.49773935745166553</v>
      </c>
    </row>
    <row r="24" spans="1:14" x14ac:dyDescent="0.2">
      <c r="A24" s="56" t="s">
        <v>56</v>
      </c>
      <c r="B24" s="57"/>
      <c r="C24" s="57"/>
      <c r="D24" s="57"/>
      <c r="E24" s="58"/>
      <c r="F24" s="13">
        <v>0</v>
      </c>
      <c r="G24" s="11">
        <f t="shared" si="3"/>
        <v>0</v>
      </c>
      <c r="H24" s="12">
        <v>0</v>
      </c>
      <c r="I24" s="11">
        <f t="shared" si="4"/>
        <v>0</v>
      </c>
      <c r="J24" s="13">
        <v>0</v>
      </c>
      <c r="K24" s="11">
        <f t="shared" si="5"/>
        <v>0</v>
      </c>
      <c r="L24" s="14">
        <f t="shared" si="2"/>
        <v>0</v>
      </c>
      <c r="M24" s="15">
        <f t="shared" si="7"/>
        <v>0</v>
      </c>
    </row>
    <row r="25" spans="1:14" x14ac:dyDescent="0.2">
      <c r="A25" s="56" t="s">
        <v>57</v>
      </c>
      <c r="B25" s="57"/>
      <c r="C25" s="57"/>
      <c r="D25" s="57"/>
      <c r="E25" s="58"/>
      <c r="F25" s="13">
        <v>0</v>
      </c>
      <c r="G25" s="11">
        <f t="shared" si="3"/>
        <v>0</v>
      </c>
      <c r="H25" s="12">
        <v>0</v>
      </c>
      <c r="I25" s="11">
        <f t="shared" si="4"/>
        <v>0</v>
      </c>
      <c r="J25" s="13">
        <v>0</v>
      </c>
      <c r="K25" s="11">
        <f t="shared" si="5"/>
        <v>0</v>
      </c>
      <c r="L25" s="14">
        <f t="shared" si="2"/>
        <v>0</v>
      </c>
      <c r="M25" s="15">
        <f t="shared" si="7"/>
        <v>0</v>
      </c>
    </row>
    <row r="26" spans="1:14" x14ac:dyDescent="0.2">
      <c r="A26" s="56" t="s">
        <v>5</v>
      </c>
      <c r="B26" s="57"/>
      <c r="C26" s="57"/>
      <c r="D26" s="57"/>
      <c r="E26" s="58"/>
      <c r="F26" s="13">
        <v>3408</v>
      </c>
      <c r="G26" s="11">
        <f t="shared" si="3"/>
        <v>1.2E-2</v>
      </c>
      <c r="H26" s="12">
        <v>3408</v>
      </c>
      <c r="I26" s="11">
        <f t="shared" si="4"/>
        <v>1.0823961353884462E-2</v>
      </c>
      <c r="J26" s="13">
        <v>3420</v>
      </c>
      <c r="K26" s="11">
        <f t="shared" si="5"/>
        <v>0.01</v>
      </c>
      <c r="L26" s="14">
        <f t="shared" si="2"/>
        <v>3414</v>
      </c>
      <c r="M26" s="15">
        <f t="shared" si="7"/>
        <v>1.0560319717236664E-2</v>
      </c>
    </row>
    <row r="27" spans="1:14" x14ac:dyDescent="0.2">
      <c r="A27" s="56" t="s">
        <v>58</v>
      </c>
      <c r="B27" s="57"/>
      <c r="C27" s="57"/>
      <c r="D27" s="57"/>
      <c r="E27" s="58"/>
      <c r="F27" s="13">
        <v>0</v>
      </c>
      <c r="G27" s="11">
        <f t="shared" si="3"/>
        <v>0</v>
      </c>
      <c r="H27" s="12">
        <v>0</v>
      </c>
      <c r="I27" s="11">
        <f t="shared" si="4"/>
        <v>0</v>
      </c>
      <c r="J27" s="13">
        <v>0</v>
      </c>
      <c r="K27" s="11">
        <f t="shared" si="5"/>
        <v>0</v>
      </c>
      <c r="L27" s="14">
        <f t="shared" si="2"/>
        <v>0</v>
      </c>
      <c r="M27" s="15">
        <f t="shared" si="7"/>
        <v>0</v>
      </c>
    </row>
    <row r="28" spans="1:14" x14ac:dyDescent="0.2">
      <c r="A28" s="60" t="s">
        <v>6</v>
      </c>
      <c r="B28" s="61"/>
      <c r="C28" s="61"/>
      <c r="D28" s="61"/>
      <c r="E28" s="62"/>
      <c r="F28" s="17">
        <f>SUM(F23:F27)+F13</f>
        <v>140864</v>
      </c>
      <c r="G28" s="18">
        <f t="shared" si="3"/>
        <v>0.496</v>
      </c>
      <c r="H28" s="19">
        <f>SUM(H23:H27)+H13</f>
        <v>161171</v>
      </c>
      <c r="I28" s="18">
        <f t="shared" si="4"/>
        <v>0.51188634840578418</v>
      </c>
      <c r="J28" s="17">
        <f>SUM(J23:J27)+J13</f>
        <v>194344</v>
      </c>
      <c r="K28" s="18">
        <f t="shared" si="5"/>
        <v>0.56825730994152046</v>
      </c>
      <c r="L28" s="20">
        <f>SUM(L23:L27)+L13</f>
        <v>174373</v>
      </c>
      <c r="M28" s="21">
        <f t="shared" si="7"/>
        <v>0.53937745461444309</v>
      </c>
      <c r="N28" s="9"/>
    </row>
    <row r="29" spans="1:14" x14ac:dyDescent="0.2">
      <c r="A29" s="60" t="s">
        <v>7</v>
      </c>
      <c r="B29" s="61"/>
      <c r="C29" s="61"/>
      <c r="D29" s="61"/>
      <c r="E29" s="62"/>
      <c r="F29" s="17">
        <f>F10-F28</f>
        <v>143136</v>
      </c>
      <c r="G29" s="18">
        <f t="shared" si="3"/>
        <v>0.504</v>
      </c>
      <c r="H29" s="19">
        <f>H10-H28</f>
        <v>153686</v>
      </c>
      <c r="I29" s="18">
        <f t="shared" si="4"/>
        <v>0.48811365159421577</v>
      </c>
      <c r="J29" s="17">
        <f>J10-J28</f>
        <v>147656</v>
      </c>
      <c r="K29" s="18">
        <f t="shared" si="5"/>
        <v>0.43174269005847954</v>
      </c>
      <c r="L29" s="20">
        <f>L10-L28</f>
        <v>148912.66666666669</v>
      </c>
      <c r="M29" s="21">
        <f t="shared" si="7"/>
        <v>0.46062254538555686</v>
      </c>
    </row>
    <row r="34" spans="1:1" x14ac:dyDescent="0.2">
      <c r="A34" s="8" t="s">
        <v>67</v>
      </c>
    </row>
  </sheetData>
  <customSheetViews>
    <customSheetView guid="{DDB8F9D2-818D-4347-B3EB-3612C71685DB}" showPageBreaks="1" hiddenRows="1" view="pageLayout">
      <selection activeCell="C38" sqref="C38"/>
      <pageMargins left="0.70866141732283472" right="0.70866141732283472" top="1.1811023622047245" bottom="0.78740157480314965" header="0.70866141732283472" footer="0.31496062992125984"/>
      <pageSetup paperSize="9" scale="85" pageOrder="overThenDown" orientation="landscape" r:id="rId1"/>
      <headerFooter>
        <oddHeader>&amp;L&amp;"Arial,Fett"&amp;14Praxisbewertung 
modifiziertes Ertragswertverfahren&amp;C&amp;"Arial,Fett"&amp;14&amp;A&amp;R&amp;"Arial,Fett"&amp;14FA Allgemeinmedizin</oddHeader>
        <oddFooter>&amp;L&amp;"Arial,Standard"&amp;9Stand Januar 2020
(C) bpw/Deubner Verlag GmbH &amp;&amp; Co. KG, www.deubner-verlag.de&amp;R&amp;"Arial,Standard"&amp;9Seite &amp;P von &amp;N</oddFooter>
      </headerFooter>
    </customSheetView>
    <customSheetView guid="{A48D80A2-9277-45F3-BF7E-7C7EF7FF598F}" showPageBreaks="1" hiddenRows="1" view="pageLayout" topLeftCell="A21">
      <selection activeCell="D36" sqref="D36"/>
      <pageMargins left="0.70866141732283472" right="0.70866141732283472" top="1.1811023622047245" bottom="0.78740157480314965" header="0.70866141732283472" footer="0.31496062992125984"/>
      <pageSetup paperSize="9" scale="85" pageOrder="overThenDown" orientation="landscape" r:id="rId2"/>
      <headerFooter>
        <oddHeader>&amp;L&amp;"Arial,Fett"&amp;14Praxisbewertung 
modifiziertes Ertragswertverfahren&amp;C&amp;"Arial,Fett"&amp;14&amp;A&amp;R&amp;"Arial,Fett"&amp;14FA Allgemeinmedizin</oddHeader>
        <oddFooter>&amp;L&amp;"Arial,Standard"&amp;9Stand Januar 2020
(C) bpw/Deubner Verlag GmbH &amp;&amp; Co. KG, www.deubner-verlag.de&amp;R&amp;"Arial,Standard"&amp;9Seite &amp;P von &amp;N</oddFooter>
      </headerFooter>
    </customSheetView>
  </customSheetViews>
  <mergeCells count="37">
    <mergeCell ref="J1:K1"/>
    <mergeCell ref="L1:M1"/>
    <mergeCell ref="J2:J5"/>
    <mergeCell ref="K2:K5"/>
    <mergeCell ref="L2:L5"/>
    <mergeCell ref="M2:M5"/>
    <mergeCell ref="A29:E29"/>
    <mergeCell ref="A1:E5"/>
    <mergeCell ref="A23:E23"/>
    <mergeCell ref="A24:E24"/>
    <mergeCell ref="A25:E25"/>
    <mergeCell ref="A26:E26"/>
    <mergeCell ref="A27:E27"/>
    <mergeCell ref="A28:E28"/>
    <mergeCell ref="A17:E17"/>
    <mergeCell ref="A18:E18"/>
    <mergeCell ref="A6:E6"/>
    <mergeCell ref="A7:E7"/>
    <mergeCell ref="A8:E8"/>
    <mergeCell ref="A9:E9"/>
    <mergeCell ref="A10:E10"/>
    <mergeCell ref="A20:E20"/>
    <mergeCell ref="A21:E21"/>
    <mergeCell ref="A22:E22"/>
    <mergeCell ref="A11:E11"/>
    <mergeCell ref="A12:E12"/>
    <mergeCell ref="A19:E19"/>
    <mergeCell ref="A13:E13"/>
    <mergeCell ref="A14:E14"/>
    <mergeCell ref="A15:E15"/>
    <mergeCell ref="A16:E16"/>
    <mergeCell ref="G2:G5"/>
    <mergeCell ref="F1:G1"/>
    <mergeCell ref="H1:I1"/>
    <mergeCell ref="H2:H5"/>
    <mergeCell ref="I2:I5"/>
    <mergeCell ref="F2:F5"/>
  </mergeCells>
  <pageMargins left="0.70866141732283472" right="0.70866141732283472" top="1.1811023622047245" bottom="0.78740157480314965" header="0.70866141732283472" footer="0.31496062992125984"/>
  <pageSetup paperSize="9" scale="85" pageOrder="overThenDown" orientation="landscape" r:id="rId3"/>
  <headerFooter>
    <oddHeader>&amp;L&amp;"Arial,Fett"&amp;14Praxisbewertung 
modifiziertes Ertragswertverfahren&amp;C&amp;"Arial,Fett"&amp;14&amp;A&amp;R&amp;"Arial,Fett"&amp;14FA Allgemeinmedizin</oddHeader>
    <oddFooter>&amp;L&amp;"Arial,Standard"&amp;9Stand Januar 2020
(C) bpw/Deubner Verlag GmbH &amp;&amp; Co. KG, www.deubner-verlag.de&amp;R&amp;"Arial,Standard"&amp;9Seite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2"/>
  <sheetViews>
    <sheetView tabSelected="1" view="pageLayout" zoomScaleNormal="100" workbookViewId="0">
      <selection activeCell="C38" sqref="C38"/>
    </sheetView>
  </sheetViews>
  <sheetFormatPr baseColWidth="10" defaultRowHeight="12.75" x14ac:dyDescent="0.2"/>
  <cols>
    <col min="1" max="1" width="11.42578125" style="10" customWidth="1"/>
    <col min="2" max="4" width="11.42578125" style="10"/>
    <col min="5" max="5" width="0.85546875" style="10" customWidth="1"/>
    <col min="6" max="6" width="11.28515625" style="10" customWidth="1"/>
    <col min="7" max="7" width="11.42578125" style="10"/>
    <col min="8" max="8" width="22.85546875" style="10" customWidth="1"/>
    <col min="9" max="9" width="12.42578125" style="10" customWidth="1"/>
    <col min="10" max="12" width="11.42578125" style="10"/>
    <col min="13" max="13" width="14.42578125" style="10" customWidth="1"/>
    <col min="14" max="16384" width="11.42578125" style="10"/>
  </cols>
  <sheetData>
    <row r="1" spans="1:14" ht="61.5" customHeight="1" x14ac:dyDescent="0.2">
      <c r="A1" s="77"/>
      <c r="B1" s="78"/>
      <c r="C1" s="78"/>
      <c r="D1" s="78"/>
      <c r="E1" s="79"/>
      <c r="F1" s="86" t="s">
        <v>8</v>
      </c>
      <c r="G1" s="87"/>
      <c r="H1" s="28" t="s">
        <v>29</v>
      </c>
      <c r="I1" s="28" t="s">
        <v>9</v>
      </c>
      <c r="J1" s="88" t="s">
        <v>10</v>
      </c>
      <c r="K1" s="87"/>
      <c r="L1" s="86" t="s">
        <v>11</v>
      </c>
      <c r="M1" s="87"/>
    </row>
    <row r="2" spans="1:14" ht="15" customHeight="1" x14ac:dyDescent="0.2">
      <c r="A2" s="80"/>
      <c r="B2" s="81"/>
      <c r="C2" s="81"/>
      <c r="D2" s="81"/>
      <c r="E2" s="82"/>
      <c r="F2" s="51" t="s">
        <v>0</v>
      </c>
      <c r="G2" s="51" t="s">
        <v>1</v>
      </c>
      <c r="H2" s="29"/>
      <c r="I2" s="89" t="s">
        <v>59</v>
      </c>
      <c r="J2" s="51" t="s">
        <v>0</v>
      </c>
      <c r="K2" s="51" t="s">
        <v>1</v>
      </c>
      <c r="L2" s="74" t="s">
        <v>0</v>
      </c>
      <c r="M2" s="74" t="s">
        <v>1</v>
      </c>
    </row>
    <row r="3" spans="1:14" ht="33" customHeight="1" x14ac:dyDescent="0.2">
      <c r="A3" s="80"/>
      <c r="B3" s="81"/>
      <c r="C3" s="81"/>
      <c r="D3" s="81"/>
      <c r="E3" s="82"/>
      <c r="F3" s="52"/>
      <c r="G3" s="52"/>
      <c r="H3" s="30"/>
      <c r="I3" s="90"/>
      <c r="J3" s="52"/>
      <c r="K3" s="52"/>
      <c r="L3" s="75"/>
      <c r="M3" s="75"/>
    </row>
    <row r="4" spans="1:14" ht="15" hidden="1" customHeight="1" x14ac:dyDescent="0.2">
      <c r="A4" s="80"/>
      <c r="B4" s="81"/>
      <c r="C4" s="81"/>
      <c r="D4" s="81"/>
      <c r="E4" s="82"/>
      <c r="F4" s="52"/>
      <c r="G4" s="52"/>
      <c r="H4" s="30"/>
      <c r="I4" s="90"/>
      <c r="J4" s="52"/>
      <c r="K4" s="52"/>
      <c r="L4" s="75"/>
      <c r="M4" s="75"/>
    </row>
    <row r="5" spans="1:14" ht="30" hidden="1" customHeight="1" x14ac:dyDescent="0.2">
      <c r="A5" s="83"/>
      <c r="B5" s="84"/>
      <c r="C5" s="84"/>
      <c r="D5" s="84"/>
      <c r="E5" s="85"/>
      <c r="F5" s="53"/>
      <c r="G5" s="53"/>
      <c r="H5" s="31"/>
      <c r="I5" s="91"/>
      <c r="J5" s="53"/>
      <c r="K5" s="53"/>
      <c r="L5" s="76"/>
      <c r="M5" s="76"/>
    </row>
    <row r="6" spans="1:14" x14ac:dyDescent="0.2">
      <c r="A6" s="56" t="s">
        <v>16</v>
      </c>
      <c r="B6" s="57"/>
      <c r="C6" s="57"/>
      <c r="D6" s="57"/>
      <c r="E6" s="58"/>
      <c r="F6" s="23">
        <f>'Kostenstruktur Ist'!L6</f>
        <v>245227</v>
      </c>
      <c r="G6" s="11">
        <f>F6/$F$10</f>
        <v>0.75854584748060794</v>
      </c>
      <c r="H6" s="24"/>
      <c r="I6" s="12"/>
      <c r="J6" s="23">
        <f>F6+I6</f>
        <v>245227</v>
      </c>
      <c r="K6" s="11">
        <f t="shared" ref="K6:K11" si="0">J6/$J$10</f>
        <v>0.76565087208606475</v>
      </c>
      <c r="L6" s="14">
        <v>219248</v>
      </c>
      <c r="M6" s="15">
        <f t="shared" ref="M6:M22" si="1">L6/$L$10</f>
        <v>0.77200000000000002</v>
      </c>
    </row>
    <row r="7" spans="1:14" x14ac:dyDescent="0.2">
      <c r="A7" s="56" t="s">
        <v>17</v>
      </c>
      <c r="B7" s="57"/>
      <c r="C7" s="57"/>
      <c r="D7" s="57"/>
      <c r="E7" s="58"/>
      <c r="F7" s="23">
        <f>'Kostenstruktur Ist'!L7</f>
        <v>74011</v>
      </c>
      <c r="G7" s="11">
        <f>F7/$F$10</f>
        <v>0.22893375002706584</v>
      </c>
      <c r="H7" s="24" t="s">
        <v>30</v>
      </c>
      <c r="I7" s="12">
        <v>-3000</v>
      </c>
      <c r="J7" s="23">
        <f>F7+I7</f>
        <v>71011</v>
      </c>
      <c r="K7" s="11">
        <f t="shared" si="0"/>
        <v>0.22171145133979353</v>
      </c>
      <c r="L7" s="14">
        <v>64752</v>
      </c>
      <c r="M7" s="16">
        <f t="shared" si="1"/>
        <v>0.22800000000000001</v>
      </c>
    </row>
    <row r="8" spans="1:14" x14ac:dyDescent="0.2">
      <c r="A8" s="56" t="s">
        <v>54</v>
      </c>
      <c r="B8" s="57"/>
      <c r="C8" s="57"/>
      <c r="D8" s="57"/>
      <c r="E8" s="58"/>
      <c r="F8" s="23">
        <f>'Kostenstruktur Ist'!L8</f>
        <v>4047.6666666666665</v>
      </c>
      <c r="G8" s="11">
        <f>F8/$F$10</f>
        <v>1.2520402492326187E-2</v>
      </c>
      <c r="H8" s="24"/>
      <c r="I8" s="12"/>
      <c r="J8" s="23">
        <f>F8+I8</f>
        <v>4047.6666666666665</v>
      </c>
      <c r="K8" s="11">
        <f t="shared" si="0"/>
        <v>1.2637676574141624E-2</v>
      </c>
      <c r="L8" s="14">
        <v>0</v>
      </c>
      <c r="M8" s="15">
        <f t="shared" si="1"/>
        <v>0</v>
      </c>
    </row>
    <row r="9" spans="1:14" x14ac:dyDescent="0.2">
      <c r="A9" s="56" t="s">
        <v>55</v>
      </c>
      <c r="B9" s="57"/>
      <c r="C9" s="57"/>
      <c r="D9" s="57"/>
      <c r="E9" s="58"/>
      <c r="F9" s="23">
        <f>'Kostenstruktur Ist'!L9</f>
        <v>0</v>
      </c>
      <c r="G9" s="11">
        <f>F9/$F$10</f>
        <v>0</v>
      </c>
      <c r="H9" s="24"/>
      <c r="I9" s="12"/>
      <c r="J9" s="23">
        <f>F9+I9</f>
        <v>0</v>
      </c>
      <c r="K9" s="11">
        <f t="shared" si="0"/>
        <v>0</v>
      </c>
      <c r="L9" s="14">
        <v>0</v>
      </c>
      <c r="M9" s="15">
        <f t="shared" si="1"/>
        <v>0</v>
      </c>
    </row>
    <row r="10" spans="1:14" x14ac:dyDescent="0.2">
      <c r="A10" s="60" t="s">
        <v>2</v>
      </c>
      <c r="B10" s="61"/>
      <c r="C10" s="61"/>
      <c r="D10" s="61"/>
      <c r="E10" s="62"/>
      <c r="F10" s="17">
        <f>'Kostenstruktur Ist'!L10</f>
        <v>323285.66666666669</v>
      </c>
      <c r="G10" s="18">
        <f>F10/$F$10</f>
        <v>1</v>
      </c>
      <c r="H10" s="25"/>
      <c r="I10" s="26"/>
      <c r="J10" s="17">
        <f>SUM(J6:J9)</f>
        <v>320285.66666666669</v>
      </c>
      <c r="K10" s="18">
        <f t="shared" si="0"/>
        <v>1</v>
      </c>
      <c r="L10" s="20">
        <f>SUM(L6:L9)</f>
        <v>284000</v>
      </c>
      <c r="M10" s="21">
        <f t="shared" si="1"/>
        <v>1</v>
      </c>
      <c r="N10" s="22"/>
    </row>
    <row r="11" spans="1:14" x14ac:dyDescent="0.2">
      <c r="A11" s="56" t="s">
        <v>18</v>
      </c>
      <c r="B11" s="57"/>
      <c r="C11" s="57"/>
      <c r="D11" s="57"/>
      <c r="E11" s="58"/>
      <c r="F11" s="23">
        <f>'Kostenstruktur Ist'!L11</f>
        <v>7028</v>
      </c>
      <c r="G11" s="11">
        <f t="shared" ref="G11:G29" si="2">F11/$F$10</f>
        <v>2.1739287338236459E-2</v>
      </c>
      <c r="H11" s="24"/>
      <c r="I11" s="12"/>
      <c r="J11" s="23">
        <f>F11+I11</f>
        <v>7028</v>
      </c>
      <c r="K11" s="11">
        <f t="shared" si="0"/>
        <v>2.1942911380153342E-2</v>
      </c>
      <c r="L11" s="14">
        <v>6532</v>
      </c>
      <c r="M11" s="15">
        <f t="shared" si="1"/>
        <v>2.3E-2</v>
      </c>
    </row>
    <row r="12" spans="1:14" x14ac:dyDescent="0.2">
      <c r="A12" s="56" t="s">
        <v>19</v>
      </c>
      <c r="B12" s="57"/>
      <c r="C12" s="57"/>
      <c r="D12" s="57"/>
      <c r="E12" s="58"/>
      <c r="F12" s="23">
        <f>'Kostenstruktur Ist'!L12</f>
        <v>3019</v>
      </c>
      <c r="G12" s="11">
        <f t="shared" si="2"/>
        <v>9.3384901073044792E-3</v>
      </c>
      <c r="H12" s="24"/>
      <c r="I12" s="12"/>
      <c r="J12" s="23">
        <f>F12+I12</f>
        <v>3019</v>
      </c>
      <c r="K12" s="11">
        <f t="shared" ref="K12:K29" si="3">J12/$J$10</f>
        <v>9.4259603666310386E-3</v>
      </c>
      <c r="L12" s="14">
        <v>0</v>
      </c>
      <c r="M12" s="15">
        <f t="shared" si="1"/>
        <v>0</v>
      </c>
    </row>
    <row r="13" spans="1:14" x14ac:dyDescent="0.2">
      <c r="A13" s="60" t="s">
        <v>3</v>
      </c>
      <c r="B13" s="61"/>
      <c r="C13" s="61"/>
      <c r="D13" s="61"/>
      <c r="E13" s="62"/>
      <c r="F13" s="17">
        <f>'Kostenstruktur Ist'!L13</f>
        <v>10047</v>
      </c>
      <c r="G13" s="18">
        <f t="shared" si="2"/>
        <v>3.1077777445540938E-2</v>
      </c>
      <c r="H13" s="25"/>
      <c r="I13" s="26"/>
      <c r="J13" s="17">
        <f>SUM(J11:J12)</f>
        <v>10047</v>
      </c>
      <c r="K13" s="18">
        <f t="shared" si="3"/>
        <v>3.1368871746784377E-2</v>
      </c>
      <c r="L13" s="20">
        <f>SUM(L11:L12)</f>
        <v>6532</v>
      </c>
      <c r="M13" s="21">
        <f t="shared" si="1"/>
        <v>2.3E-2</v>
      </c>
    </row>
    <row r="14" spans="1:14" x14ac:dyDescent="0.2">
      <c r="A14" s="56" t="s">
        <v>20</v>
      </c>
      <c r="B14" s="57"/>
      <c r="C14" s="57"/>
      <c r="D14" s="57"/>
      <c r="E14" s="58"/>
      <c r="F14" s="23">
        <f>'Kostenstruktur Ist'!L14</f>
        <v>97408</v>
      </c>
      <c r="G14" s="11">
        <f t="shared" si="2"/>
        <v>0.30130627504879581</v>
      </c>
      <c r="H14" s="24" t="s">
        <v>31</v>
      </c>
      <c r="I14" s="12">
        <v>-20000</v>
      </c>
      <c r="J14" s="23">
        <f>F14+I14</f>
        <v>77408</v>
      </c>
      <c r="K14" s="11">
        <f t="shared" si="3"/>
        <v>0.24168424645915051</v>
      </c>
      <c r="L14" s="14">
        <v>69580</v>
      </c>
      <c r="M14" s="15">
        <f t="shared" si="1"/>
        <v>0.245</v>
      </c>
    </row>
    <row r="15" spans="1:14" x14ac:dyDescent="0.2">
      <c r="A15" s="56" t="s">
        <v>26</v>
      </c>
      <c r="B15" s="57"/>
      <c r="C15" s="57"/>
      <c r="D15" s="57"/>
      <c r="E15" s="58"/>
      <c r="F15" s="23">
        <f>'Kostenstruktur Ist'!L15</f>
        <v>15905</v>
      </c>
      <c r="G15" s="11">
        <f t="shared" si="2"/>
        <v>4.9197974546763078E-2</v>
      </c>
      <c r="H15" s="24" t="s">
        <v>32</v>
      </c>
      <c r="I15" s="12">
        <v>3600</v>
      </c>
      <c r="J15" s="23">
        <f t="shared" ref="J15:J22" si="4">F15+I15</f>
        <v>19505</v>
      </c>
      <c r="K15" s="11">
        <f t="shared" si="3"/>
        <v>6.0898760169307189E-2</v>
      </c>
      <c r="L15" s="14">
        <v>15052</v>
      </c>
      <c r="M15" s="15">
        <f t="shared" si="1"/>
        <v>5.2999999999999999E-2</v>
      </c>
    </row>
    <row r="16" spans="1:14" x14ac:dyDescent="0.2">
      <c r="A16" s="56" t="s">
        <v>21</v>
      </c>
      <c r="B16" s="57"/>
      <c r="C16" s="57"/>
      <c r="D16" s="57"/>
      <c r="E16" s="58"/>
      <c r="F16" s="23">
        <f>'Kostenstruktur Ist'!L16</f>
        <v>3272</v>
      </c>
      <c r="G16" s="11">
        <f t="shared" si="2"/>
        <v>1.0121079705564841E-2</v>
      </c>
      <c r="H16" s="24"/>
      <c r="I16" s="12"/>
      <c r="J16" s="23">
        <f t="shared" si="4"/>
        <v>3272</v>
      </c>
      <c r="K16" s="11">
        <f t="shared" si="3"/>
        <v>1.0215880198614361E-2</v>
      </c>
      <c r="L16" s="14">
        <v>3124</v>
      </c>
      <c r="M16" s="15">
        <f t="shared" si="1"/>
        <v>1.0999999999999999E-2</v>
      </c>
    </row>
    <row r="17" spans="1:14" x14ac:dyDescent="0.2">
      <c r="A17" s="56" t="s">
        <v>27</v>
      </c>
      <c r="B17" s="57"/>
      <c r="C17" s="57"/>
      <c r="D17" s="57"/>
      <c r="E17" s="58"/>
      <c r="F17" s="23">
        <f>'Kostenstruktur Ist'!L17</f>
        <v>3898</v>
      </c>
      <c r="G17" s="11">
        <f t="shared" si="2"/>
        <v>1.2057447644343444E-2</v>
      </c>
      <c r="H17" s="24"/>
      <c r="I17" s="12"/>
      <c r="J17" s="23">
        <f t="shared" si="4"/>
        <v>3898</v>
      </c>
      <c r="K17" s="11">
        <f t="shared" si="3"/>
        <v>1.2170385395537525E-2</v>
      </c>
      <c r="L17" s="14">
        <v>3692</v>
      </c>
      <c r="M17" s="15">
        <f t="shared" si="1"/>
        <v>1.2999999999999999E-2</v>
      </c>
    </row>
    <row r="18" spans="1:14" x14ac:dyDescent="0.2">
      <c r="A18" s="56" t="s">
        <v>22</v>
      </c>
      <c r="B18" s="57"/>
      <c r="C18" s="57"/>
      <c r="D18" s="57"/>
      <c r="E18" s="58"/>
      <c r="F18" s="23">
        <f>'Kostenstruktur Ist'!L18</f>
        <v>6202</v>
      </c>
      <c r="G18" s="11">
        <f t="shared" si="2"/>
        <v>1.9184271495694724E-2</v>
      </c>
      <c r="H18" s="24" t="s">
        <v>33</v>
      </c>
      <c r="I18" s="12">
        <v>-1500</v>
      </c>
      <c r="J18" s="23">
        <f t="shared" si="4"/>
        <v>4702</v>
      </c>
      <c r="K18" s="11">
        <f t="shared" si="3"/>
        <v>1.4680644466346189E-2</v>
      </c>
      <c r="L18" s="14">
        <v>6248</v>
      </c>
      <c r="M18" s="15">
        <f t="shared" si="1"/>
        <v>2.1999999999999999E-2</v>
      </c>
    </row>
    <row r="19" spans="1:14" x14ac:dyDescent="0.2">
      <c r="A19" s="56" t="s">
        <v>23</v>
      </c>
      <c r="B19" s="57"/>
      <c r="C19" s="57"/>
      <c r="D19" s="57"/>
      <c r="E19" s="58" t="s">
        <v>23</v>
      </c>
      <c r="F19" s="23">
        <f>'Kostenstruktur Ist'!L19</f>
        <v>6373</v>
      </c>
      <c r="G19" s="11">
        <f t="shared" si="2"/>
        <v>1.9713215453412203E-2</v>
      </c>
      <c r="H19" s="24"/>
      <c r="I19" s="12"/>
      <c r="J19" s="23">
        <f t="shared" si="4"/>
        <v>6373</v>
      </c>
      <c r="K19" s="11">
        <f t="shared" si="3"/>
        <v>1.9897862012765687E-2</v>
      </c>
      <c r="L19" s="14">
        <v>6248</v>
      </c>
      <c r="M19" s="15">
        <f t="shared" si="1"/>
        <v>2.1999999999999999E-2</v>
      </c>
    </row>
    <row r="20" spans="1:14" x14ac:dyDescent="0.2">
      <c r="A20" s="56" t="s">
        <v>24</v>
      </c>
      <c r="B20" s="57"/>
      <c r="C20" s="57"/>
      <c r="D20" s="57"/>
      <c r="E20" s="58"/>
      <c r="F20" s="23">
        <f>'Kostenstruktur Ist'!L20</f>
        <v>768</v>
      </c>
      <c r="G20" s="11">
        <f t="shared" si="2"/>
        <v>2.3756079504504272E-3</v>
      </c>
      <c r="H20" s="24"/>
      <c r="I20" s="12"/>
      <c r="J20" s="23">
        <f t="shared" si="4"/>
        <v>768</v>
      </c>
      <c r="K20" s="11">
        <f t="shared" si="3"/>
        <v>2.3978594109217081E-3</v>
      </c>
      <c r="L20" s="14">
        <v>852</v>
      </c>
      <c r="M20" s="15">
        <f t="shared" si="1"/>
        <v>3.0000000000000001E-3</v>
      </c>
    </row>
    <row r="21" spans="1:14" x14ac:dyDescent="0.2">
      <c r="A21" s="56" t="s">
        <v>4</v>
      </c>
      <c r="B21" s="57"/>
      <c r="C21" s="57"/>
      <c r="D21" s="57"/>
      <c r="E21" s="58"/>
      <c r="F21" s="23">
        <f>'Kostenstruktur Ist'!L21</f>
        <v>23701</v>
      </c>
      <c r="G21" s="11">
        <f t="shared" si="2"/>
        <v>7.3312869835449962E-2</v>
      </c>
      <c r="H21" s="24"/>
      <c r="I21" s="12"/>
      <c r="J21" s="23">
        <f t="shared" si="4"/>
        <v>23701</v>
      </c>
      <c r="K21" s="11">
        <f t="shared" si="3"/>
        <v>7.3999564971686735E-2</v>
      </c>
      <c r="L21" s="14">
        <v>22436</v>
      </c>
      <c r="M21" s="15">
        <f t="shared" si="1"/>
        <v>7.9000000000000001E-2</v>
      </c>
    </row>
    <row r="22" spans="1:14" x14ac:dyDescent="0.2">
      <c r="A22" s="56" t="s">
        <v>25</v>
      </c>
      <c r="B22" s="57"/>
      <c r="C22" s="57"/>
      <c r="D22" s="57"/>
      <c r="E22" s="58"/>
      <c r="F22" s="23">
        <f>'Kostenstruktur Ist'!L22</f>
        <v>3385</v>
      </c>
      <c r="G22" s="11">
        <f t="shared" si="2"/>
        <v>1.0470615771191009E-2</v>
      </c>
      <c r="H22" s="24" t="s">
        <v>34</v>
      </c>
      <c r="I22" s="12">
        <v>-3385</v>
      </c>
      <c r="J22" s="23">
        <f t="shared" si="4"/>
        <v>0</v>
      </c>
      <c r="K22" s="11">
        <f t="shared" si="3"/>
        <v>0</v>
      </c>
      <c r="L22" s="14">
        <v>3692</v>
      </c>
      <c r="M22" s="15">
        <f t="shared" si="1"/>
        <v>1.2999999999999999E-2</v>
      </c>
    </row>
    <row r="23" spans="1:14" x14ac:dyDescent="0.2">
      <c r="A23" s="60" t="s">
        <v>28</v>
      </c>
      <c r="B23" s="61"/>
      <c r="C23" s="61"/>
      <c r="D23" s="61"/>
      <c r="E23" s="62"/>
      <c r="F23" s="17">
        <f>'Kostenstruktur Ist'!L23</f>
        <v>160912</v>
      </c>
      <c r="G23" s="18">
        <f t="shared" si="2"/>
        <v>0.49773935745166553</v>
      </c>
      <c r="H23" s="25"/>
      <c r="I23" s="26"/>
      <c r="J23" s="17">
        <f>SUM(J14:J22)</f>
        <v>139627</v>
      </c>
      <c r="K23" s="18">
        <f t="shared" si="3"/>
        <v>0.43594520308432988</v>
      </c>
      <c r="L23" s="20">
        <f>SUM(L14:L22)</f>
        <v>130924</v>
      </c>
      <c r="M23" s="21">
        <f t="shared" ref="M23:M29" si="5">L23/$L$10</f>
        <v>0.46100000000000002</v>
      </c>
    </row>
    <row r="24" spans="1:14" x14ac:dyDescent="0.2">
      <c r="A24" s="56" t="s">
        <v>56</v>
      </c>
      <c r="B24" s="57"/>
      <c r="C24" s="57"/>
      <c r="D24" s="57"/>
      <c r="E24" s="58"/>
      <c r="F24" s="23">
        <f>'Kostenstruktur Ist'!L24</f>
        <v>0</v>
      </c>
      <c r="G24" s="11">
        <f t="shared" si="2"/>
        <v>0</v>
      </c>
      <c r="H24" s="24"/>
      <c r="I24" s="12"/>
      <c r="J24" s="23">
        <f>F24+I24</f>
        <v>0</v>
      </c>
      <c r="K24" s="11">
        <f t="shared" si="3"/>
        <v>0</v>
      </c>
      <c r="L24" s="14">
        <f>(F24+2*I24+3*J24)/6</f>
        <v>0</v>
      </c>
      <c r="M24" s="15">
        <f t="shared" si="5"/>
        <v>0</v>
      </c>
    </row>
    <row r="25" spans="1:14" x14ac:dyDescent="0.2">
      <c r="A25" s="56" t="s">
        <v>57</v>
      </c>
      <c r="B25" s="57"/>
      <c r="C25" s="57"/>
      <c r="D25" s="57"/>
      <c r="E25" s="58"/>
      <c r="F25" s="23">
        <f>'Kostenstruktur Ist'!L25</f>
        <v>0</v>
      </c>
      <c r="G25" s="11">
        <f t="shared" si="2"/>
        <v>0</v>
      </c>
      <c r="H25" s="24" t="s">
        <v>36</v>
      </c>
      <c r="I25" s="12">
        <f>87000*4%</f>
        <v>3480</v>
      </c>
      <c r="J25" s="23">
        <f>F25+I25</f>
        <v>3480</v>
      </c>
      <c r="K25" s="11">
        <f t="shared" si="3"/>
        <v>1.0865300455738991E-2</v>
      </c>
      <c r="L25" s="14">
        <f>(F25+2*I25+3*J25)/6</f>
        <v>2900</v>
      </c>
      <c r="M25" s="15">
        <f t="shared" si="5"/>
        <v>1.0211267605633803E-2</v>
      </c>
    </row>
    <row r="26" spans="1:14" x14ac:dyDescent="0.2">
      <c r="A26" s="56" t="s">
        <v>5</v>
      </c>
      <c r="B26" s="57"/>
      <c r="C26" s="57"/>
      <c r="D26" s="57"/>
      <c r="E26" s="58"/>
      <c r="F26" s="23">
        <f>'Kostenstruktur Ist'!L26</f>
        <v>3414</v>
      </c>
      <c r="G26" s="11">
        <f t="shared" si="2"/>
        <v>1.0560319717236664E-2</v>
      </c>
      <c r="H26" s="24" t="s">
        <v>35</v>
      </c>
      <c r="I26" s="12">
        <v>-3414</v>
      </c>
      <c r="J26" s="23">
        <f>F26+I26</f>
        <v>0</v>
      </c>
      <c r="K26" s="11">
        <f t="shared" si="3"/>
        <v>0</v>
      </c>
      <c r="L26" s="14">
        <v>5856</v>
      </c>
      <c r="M26" s="15">
        <f t="shared" si="5"/>
        <v>2.0619718309859154E-2</v>
      </c>
    </row>
    <row r="27" spans="1:14" x14ac:dyDescent="0.2">
      <c r="A27" s="56" t="s">
        <v>58</v>
      </c>
      <c r="B27" s="57"/>
      <c r="C27" s="57"/>
      <c r="D27" s="57"/>
      <c r="E27" s="58"/>
      <c r="F27" s="23">
        <f>'Kostenstruktur Ist'!L27</f>
        <v>0</v>
      </c>
      <c r="G27" s="11">
        <f t="shared" si="2"/>
        <v>0</v>
      </c>
      <c r="H27" s="24"/>
      <c r="I27" s="12"/>
      <c r="J27" s="23">
        <f>F27+I27</f>
        <v>0</v>
      </c>
      <c r="K27" s="11">
        <f t="shared" si="3"/>
        <v>0</v>
      </c>
      <c r="L27" s="14">
        <f>(F27+2*I27+3*J27)/6</f>
        <v>0</v>
      </c>
      <c r="M27" s="15">
        <f t="shared" si="5"/>
        <v>0</v>
      </c>
    </row>
    <row r="28" spans="1:14" x14ac:dyDescent="0.2">
      <c r="A28" s="60" t="s">
        <v>6</v>
      </c>
      <c r="B28" s="61"/>
      <c r="C28" s="61"/>
      <c r="D28" s="61"/>
      <c r="E28" s="62"/>
      <c r="F28" s="17">
        <f>'Kostenstruktur Ist'!L28</f>
        <v>174373</v>
      </c>
      <c r="G28" s="18">
        <f t="shared" si="2"/>
        <v>0.53937745461444309</v>
      </c>
      <c r="H28" s="25"/>
      <c r="I28" s="26"/>
      <c r="J28" s="17">
        <f>SUM(J23:J27)+J13</f>
        <v>153154</v>
      </c>
      <c r="K28" s="18">
        <f t="shared" si="3"/>
        <v>0.47817937528685328</v>
      </c>
      <c r="L28" s="20">
        <f>SUM(L23:L27)+L13</f>
        <v>146212</v>
      </c>
      <c r="M28" s="21">
        <f t="shared" si="5"/>
        <v>0.51483098591549292</v>
      </c>
      <c r="N28" s="22"/>
    </row>
    <row r="29" spans="1:14" x14ac:dyDescent="0.2">
      <c r="A29" s="60" t="s">
        <v>7</v>
      </c>
      <c r="B29" s="61"/>
      <c r="C29" s="61"/>
      <c r="D29" s="61"/>
      <c r="E29" s="62"/>
      <c r="F29" s="17">
        <f>'Kostenstruktur Ist'!L29</f>
        <v>148912.66666666669</v>
      </c>
      <c r="G29" s="18">
        <f t="shared" si="2"/>
        <v>0.46062254538555686</v>
      </c>
      <c r="H29" s="25"/>
      <c r="I29" s="26"/>
      <c r="J29" s="17">
        <f>J10-J28</f>
        <v>167131.66666666669</v>
      </c>
      <c r="K29" s="18">
        <f t="shared" si="3"/>
        <v>0.52182062471314672</v>
      </c>
      <c r="L29" s="20">
        <f>L10-L28</f>
        <v>137788</v>
      </c>
      <c r="M29" s="21">
        <f t="shared" si="5"/>
        <v>0.48516901408450702</v>
      </c>
    </row>
    <row r="31" spans="1:14" x14ac:dyDescent="0.2">
      <c r="A31" s="27" t="s">
        <v>66</v>
      </c>
    </row>
    <row r="32" spans="1:14" x14ac:dyDescent="0.2">
      <c r="A32" s="10" t="s">
        <v>65</v>
      </c>
    </row>
  </sheetData>
  <customSheetViews>
    <customSheetView guid="{DDB8F9D2-818D-4347-B3EB-3612C71685DB}" showPageBreaks="1" hiddenRows="1" view="pageLayout">
      <selection activeCell="C38" sqref="C38"/>
      <pageMargins left="0.70866141732283472" right="0.70866141732283472" top="1.1811023622047245" bottom="0.78740157480314965" header="0.70866141732283472" footer="0.31496062992125984"/>
      <pageSetup paperSize="9" scale="85" pageOrder="overThenDown" orientation="landscape" verticalDpi="0" r:id="rId1"/>
      <headerFooter>
        <oddHeader>&amp;L&amp;"Arial,Fett"&amp;14Praxisbewertung 
modifiziertes Ertragswertverfahren&amp;C&amp;"Arial,Fett"&amp;14&amp;A&amp;R&amp;"Arial,Fett"&amp;14FA Allgemeinmedizin</oddHeader>
        <oddFooter>&amp;L&amp;"Arial,Standard"&amp;9Stand Januar 2020
(C) bpw/Deubner Verlag GmbH &amp;&amp; Co. KG, www.deubner-verlag.de&amp;R&amp;"Arial,Standard"&amp;9Seite &amp;P von &amp;N</oddFooter>
      </headerFooter>
    </customSheetView>
    <customSheetView guid="{A48D80A2-9277-45F3-BF7E-7C7EF7FF598F}" showPageBreaks="1" hiddenRows="1" view="pageLayout" topLeftCell="A3">
      <selection activeCell="A31" sqref="A31"/>
      <pageMargins left="0.70866141732283472" right="0.70866141732283472" top="1.1811023622047245" bottom="0.78740157480314965" header="0.70866141732283472" footer="0.31496062992125984"/>
      <pageSetup paperSize="9" scale="85" pageOrder="overThenDown" orientation="landscape" verticalDpi="0" r:id="rId2"/>
      <headerFooter>
        <oddHeader>&amp;L&amp;"Arial,Fett"&amp;14Praxisbewertung 
modifiziertes Ertragswertverfahren&amp;C&amp;"Arial,Fett"&amp;14&amp;A&amp;R&amp;"Arial,Fett"&amp;14FA Allgemeinmedizin</oddHeader>
        <oddFooter>&amp;L&amp;"Arial,Standard"&amp;9Stand Januar 2020
(C) bpw/Deubner Verlag GmbH &amp;&amp; Co. KG, www.deubner-verlag.de&amp;R&amp;"Arial,Standard"&amp;9Seite &amp;P von &amp;N</oddFooter>
      </headerFooter>
    </customSheetView>
  </customSheetViews>
  <mergeCells count="35">
    <mergeCell ref="K2:K5"/>
    <mergeCell ref="L2:L5"/>
    <mergeCell ref="M2:M5"/>
    <mergeCell ref="A1:E5"/>
    <mergeCell ref="F1:G1"/>
    <mergeCell ref="J1:K1"/>
    <mergeCell ref="L1:M1"/>
    <mergeCell ref="F2:F5"/>
    <mergeCell ref="G2:G5"/>
    <mergeCell ref="I2:I5"/>
    <mergeCell ref="J2:J5"/>
    <mergeCell ref="A6:E6"/>
    <mergeCell ref="A21:E21"/>
    <mergeCell ref="A22:E22"/>
    <mergeCell ref="A23:E23"/>
    <mergeCell ref="A15:E15"/>
    <mergeCell ref="A16:E16"/>
    <mergeCell ref="A17:E17"/>
    <mergeCell ref="A18:E18"/>
    <mergeCell ref="A7:E7"/>
    <mergeCell ref="A27:E27"/>
    <mergeCell ref="A28:E28"/>
    <mergeCell ref="A29:E29"/>
    <mergeCell ref="A8:E8"/>
    <mergeCell ref="A25:E25"/>
    <mergeCell ref="A26:E26"/>
    <mergeCell ref="A14:E14"/>
    <mergeCell ref="A19:E19"/>
    <mergeCell ref="A9:E9"/>
    <mergeCell ref="A10:E10"/>
    <mergeCell ref="A11:E11"/>
    <mergeCell ref="A12:E12"/>
    <mergeCell ref="A13:E13"/>
    <mergeCell ref="A24:E24"/>
    <mergeCell ref="A20:E20"/>
  </mergeCells>
  <pageMargins left="0.70866141732283472" right="0.70866141732283472" top="1.1811023622047245" bottom="0.78740157480314965" header="0.70866141732283472" footer="0.31496062992125984"/>
  <pageSetup paperSize="9" scale="85" pageOrder="overThenDown" orientation="landscape" verticalDpi="0" r:id="rId3"/>
  <headerFooter>
    <oddHeader>&amp;L&amp;"Arial,Fett"&amp;14Praxisbewertung 
modifiziertes Ertragswertverfahren&amp;C&amp;"Arial,Fett"&amp;14&amp;A&amp;R&amp;"Arial,Fett"&amp;14FA Allgemeinmedizin</oddHeader>
    <oddFooter>&amp;L&amp;"Arial,Standard"&amp;9Stand Januar 2020
(C) bpw/Deubner Verlag GmbH &amp;&amp; Co. KG, www.deubner-verlag.de&amp;R&amp;"Arial,Standard"&amp;9Seite &amp;P von &amp;N</oddFooter>
  </headerFooter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tabSelected="1" view="pageLayout" topLeftCell="A9" zoomScaleNormal="100" workbookViewId="0">
      <selection activeCell="C38" sqref="C38"/>
    </sheetView>
  </sheetViews>
  <sheetFormatPr baseColWidth="10" defaultRowHeight="12.75" x14ac:dyDescent="0.2"/>
  <cols>
    <col min="1" max="4" width="11.42578125" style="10"/>
    <col min="5" max="5" width="11.28515625" style="10" customWidth="1"/>
    <col min="6" max="6" width="11.42578125" style="10"/>
    <col min="7" max="7" width="12.42578125" style="10" customWidth="1"/>
    <col min="8" max="8" width="11.42578125" style="10" customWidth="1"/>
    <col min="9" max="11" width="11.42578125" style="10"/>
    <col min="12" max="12" width="14.42578125" style="10" customWidth="1"/>
    <col min="13" max="16384" width="11.42578125" style="10"/>
  </cols>
  <sheetData>
    <row r="1" spans="1:13" ht="39.75" customHeight="1" x14ac:dyDescent="0.2">
      <c r="A1" s="92" t="s">
        <v>60</v>
      </c>
      <c r="B1" s="93"/>
      <c r="C1" s="93"/>
      <c r="D1" s="94"/>
      <c r="E1" s="45" t="s">
        <v>45</v>
      </c>
      <c r="F1" s="47">
        <v>1</v>
      </c>
      <c r="G1" s="48" t="s">
        <v>46</v>
      </c>
      <c r="H1" s="47">
        <v>2</v>
      </c>
      <c r="I1" s="48" t="s">
        <v>45</v>
      </c>
      <c r="J1" s="47">
        <v>3</v>
      </c>
      <c r="K1" s="49" t="s">
        <v>47</v>
      </c>
      <c r="L1" s="50">
        <v>4</v>
      </c>
    </row>
    <row r="2" spans="1:13" x14ac:dyDescent="0.2">
      <c r="A2" s="32"/>
      <c r="B2" s="33"/>
      <c r="C2" s="33"/>
      <c r="D2" s="33"/>
      <c r="E2" s="51" t="s">
        <v>0</v>
      </c>
      <c r="F2" s="51" t="s">
        <v>1</v>
      </c>
      <c r="G2" s="51" t="s">
        <v>59</v>
      </c>
      <c r="H2" s="51" t="s">
        <v>1</v>
      </c>
      <c r="I2" s="51" t="s">
        <v>0</v>
      </c>
      <c r="J2" s="51" t="s">
        <v>1</v>
      </c>
      <c r="K2" s="74" t="s">
        <v>0</v>
      </c>
      <c r="L2" s="74" t="s">
        <v>1</v>
      </c>
    </row>
    <row r="3" spans="1:13" ht="33" customHeight="1" x14ac:dyDescent="0.2">
      <c r="A3" s="32"/>
      <c r="B3" s="33"/>
      <c r="C3" s="33"/>
      <c r="D3" s="33"/>
      <c r="E3" s="52"/>
      <c r="F3" s="52"/>
      <c r="G3" s="52"/>
      <c r="H3" s="52"/>
      <c r="I3" s="52"/>
      <c r="J3" s="52"/>
      <c r="K3" s="75"/>
      <c r="L3" s="75"/>
    </row>
    <row r="4" spans="1:13" ht="15" hidden="1" customHeight="1" x14ac:dyDescent="0.2">
      <c r="A4" s="32"/>
      <c r="B4" s="33"/>
      <c r="C4" s="33"/>
      <c r="D4" s="33"/>
      <c r="E4" s="52"/>
      <c r="F4" s="52"/>
      <c r="G4" s="52"/>
      <c r="H4" s="52"/>
      <c r="I4" s="52"/>
      <c r="J4" s="52"/>
      <c r="K4" s="75"/>
      <c r="L4" s="75"/>
    </row>
    <row r="5" spans="1:13" ht="30" hidden="1" customHeight="1" x14ac:dyDescent="0.2">
      <c r="A5" s="34"/>
      <c r="B5" s="35"/>
      <c r="C5" s="35"/>
      <c r="D5" s="35"/>
      <c r="E5" s="53"/>
      <c r="F5" s="53"/>
      <c r="G5" s="53"/>
      <c r="H5" s="53"/>
      <c r="I5" s="53"/>
      <c r="J5" s="53"/>
      <c r="K5" s="76"/>
      <c r="L5" s="76"/>
    </row>
    <row r="6" spans="1:13" x14ac:dyDescent="0.2">
      <c r="A6" s="56" t="s">
        <v>16</v>
      </c>
      <c r="B6" s="57"/>
      <c r="C6" s="57"/>
      <c r="D6" s="57"/>
      <c r="E6" s="13">
        <f>'Bereinigtes Ergebnis'!J6:J9</f>
        <v>245227</v>
      </c>
      <c r="F6" s="11">
        <f>E6/$E$10</f>
        <v>0.76565087208606475</v>
      </c>
      <c r="G6" s="13">
        <f>'Bereinigtes Ergebnis'!J6</f>
        <v>245227</v>
      </c>
      <c r="H6" s="11">
        <f>G6/$G$10</f>
        <v>0.76565087208606475</v>
      </c>
      <c r="I6" s="13">
        <f>'Bereinigtes Ergebnis'!J6</f>
        <v>245227</v>
      </c>
      <c r="J6" s="11">
        <f t="shared" ref="J6:J11" si="0">I6/$I$10</f>
        <v>0.76565087208606475</v>
      </c>
      <c r="K6" s="12">
        <f>I6</f>
        <v>245227</v>
      </c>
      <c r="L6" s="15">
        <f t="shared" ref="L6:L22" si="1">K6/$K$10</f>
        <v>0.76565087208606475</v>
      </c>
    </row>
    <row r="7" spans="1:13" x14ac:dyDescent="0.2">
      <c r="A7" s="56" t="s">
        <v>17</v>
      </c>
      <c r="B7" s="57"/>
      <c r="C7" s="57"/>
      <c r="D7" s="57"/>
      <c r="E7" s="13">
        <f>'Bereinigtes Ergebnis'!J7:J10</f>
        <v>71011</v>
      </c>
      <c r="F7" s="11">
        <f>E7/$E$10</f>
        <v>0.22171145133979353</v>
      </c>
      <c r="G7" s="13">
        <f>'Bereinigtes Ergebnis'!J7</f>
        <v>71011</v>
      </c>
      <c r="H7" s="11">
        <f>G7/$G$10</f>
        <v>0.22171145133979353</v>
      </c>
      <c r="I7" s="13">
        <f>'Bereinigtes Ergebnis'!J7</f>
        <v>71011</v>
      </c>
      <c r="J7" s="11">
        <f t="shared" si="0"/>
        <v>0.22171145133979353</v>
      </c>
      <c r="K7" s="12">
        <f>I7</f>
        <v>71011</v>
      </c>
      <c r="L7" s="16">
        <f t="shared" si="1"/>
        <v>0.22171145133979353</v>
      </c>
    </row>
    <row r="8" spans="1:13" x14ac:dyDescent="0.2">
      <c r="A8" s="56" t="s">
        <v>54</v>
      </c>
      <c r="B8" s="57"/>
      <c r="C8" s="57"/>
      <c r="D8" s="57"/>
      <c r="E8" s="13">
        <f>'Bereinigtes Ergebnis'!J8:J11</f>
        <v>4047.6666666666665</v>
      </c>
      <c r="F8" s="11">
        <f>E8/$E$10</f>
        <v>1.2637676574141624E-2</v>
      </c>
      <c r="G8" s="13">
        <f>'Bereinigtes Ergebnis'!J8</f>
        <v>4047.6666666666665</v>
      </c>
      <c r="H8" s="11">
        <f>G8/$G$10</f>
        <v>1.2637676574141624E-2</v>
      </c>
      <c r="I8" s="13">
        <f>'Bereinigtes Ergebnis'!J8</f>
        <v>4047.6666666666665</v>
      </c>
      <c r="J8" s="11">
        <f t="shared" si="0"/>
        <v>1.2637676574141624E-2</v>
      </c>
      <c r="K8" s="12">
        <f>I8</f>
        <v>4047.6666666666665</v>
      </c>
      <c r="L8" s="15">
        <f t="shared" si="1"/>
        <v>1.2637676574141624E-2</v>
      </c>
    </row>
    <row r="9" spans="1:13" x14ac:dyDescent="0.2">
      <c r="A9" s="56" t="s">
        <v>55</v>
      </c>
      <c r="B9" s="57"/>
      <c r="C9" s="57"/>
      <c r="D9" s="57"/>
      <c r="E9" s="13">
        <f>'Bereinigtes Ergebnis'!J9:J12</f>
        <v>0</v>
      </c>
      <c r="F9" s="11">
        <f>E9/$E$10</f>
        <v>0</v>
      </c>
      <c r="G9" s="13">
        <f>'Bereinigtes Ergebnis'!J9</f>
        <v>0</v>
      </c>
      <c r="H9" s="11">
        <f>G9/$G$10</f>
        <v>0</v>
      </c>
      <c r="I9" s="13">
        <f>'Bereinigtes Ergebnis'!J9</f>
        <v>0</v>
      </c>
      <c r="J9" s="11">
        <f t="shared" si="0"/>
        <v>0</v>
      </c>
      <c r="K9" s="12">
        <f>I9</f>
        <v>0</v>
      </c>
      <c r="L9" s="15">
        <f t="shared" si="1"/>
        <v>0</v>
      </c>
    </row>
    <row r="10" spans="1:13" x14ac:dyDescent="0.2">
      <c r="A10" s="60" t="s">
        <v>2</v>
      </c>
      <c r="B10" s="61"/>
      <c r="C10" s="61"/>
      <c r="D10" s="61"/>
      <c r="E10" s="17">
        <f>SUM(E6:E9)</f>
        <v>320285.66666666669</v>
      </c>
      <c r="F10" s="18">
        <f>E10/$E$10</f>
        <v>1</v>
      </c>
      <c r="G10" s="19">
        <f>SUM(G6:G9)</f>
        <v>320285.66666666669</v>
      </c>
      <c r="H10" s="18">
        <f>G10/$G$10</f>
        <v>1</v>
      </c>
      <c r="I10" s="17">
        <f>SUM(I6:I9)</f>
        <v>320285.66666666669</v>
      </c>
      <c r="J10" s="18">
        <f t="shared" si="0"/>
        <v>1</v>
      </c>
      <c r="K10" s="20">
        <f>SUM(K6:K9)</f>
        <v>320285.66666666669</v>
      </c>
      <c r="L10" s="21">
        <f t="shared" si="1"/>
        <v>1</v>
      </c>
      <c r="M10" s="22"/>
    </row>
    <row r="11" spans="1:13" x14ac:dyDescent="0.2">
      <c r="A11" s="56" t="s">
        <v>18</v>
      </c>
      <c r="B11" s="57"/>
      <c r="C11" s="57"/>
      <c r="D11" s="57"/>
      <c r="E11" s="13">
        <f>'Bereinigtes Ergebnis'!J11</f>
        <v>7028</v>
      </c>
      <c r="F11" s="11">
        <f t="shared" ref="F11:F29" si="2">E11/$E$10</f>
        <v>2.1942911380153342E-2</v>
      </c>
      <c r="G11" s="12">
        <f>'Bereinigtes Ergebnis'!J11</f>
        <v>7028</v>
      </c>
      <c r="H11" s="11">
        <f t="shared" ref="H11:H29" si="3">G11/$G$10</f>
        <v>2.1942911380153342E-2</v>
      </c>
      <c r="I11" s="13">
        <f>'Bereinigtes Ergebnis'!J11</f>
        <v>7028</v>
      </c>
      <c r="J11" s="11">
        <f t="shared" si="0"/>
        <v>2.1942911380153342E-2</v>
      </c>
      <c r="K11" s="12">
        <f>I11</f>
        <v>7028</v>
      </c>
      <c r="L11" s="15">
        <f t="shared" si="1"/>
        <v>2.1942911380153342E-2</v>
      </c>
    </row>
    <row r="12" spans="1:13" x14ac:dyDescent="0.2">
      <c r="A12" s="56" t="s">
        <v>19</v>
      </c>
      <c r="B12" s="57"/>
      <c r="C12" s="57"/>
      <c r="D12" s="57"/>
      <c r="E12" s="13">
        <f>'Bereinigtes Ergebnis'!J12</f>
        <v>3019</v>
      </c>
      <c r="F12" s="11">
        <f t="shared" si="2"/>
        <v>9.4259603666310386E-3</v>
      </c>
      <c r="G12" s="12">
        <f>'Bereinigtes Ergebnis'!J12</f>
        <v>3019</v>
      </c>
      <c r="H12" s="11">
        <f t="shared" si="3"/>
        <v>9.4259603666310386E-3</v>
      </c>
      <c r="I12" s="13">
        <f>'Bereinigtes Ergebnis'!J12</f>
        <v>3019</v>
      </c>
      <c r="J12" s="11">
        <f t="shared" ref="J12:J29" si="4">I12/$I$10</f>
        <v>9.4259603666310386E-3</v>
      </c>
      <c r="K12" s="12">
        <f>I12</f>
        <v>3019</v>
      </c>
      <c r="L12" s="15">
        <f t="shared" si="1"/>
        <v>9.4259603666310386E-3</v>
      </c>
    </row>
    <row r="13" spans="1:13" x14ac:dyDescent="0.2">
      <c r="A13" s="60" t="s">
        <v>3</v>
      </c>
      <c r="B13" s="61"/>
      <c r="C13" s="61"/>
      <c r="D13" s="61"/>
      <c r="E13" s="17">
        <f>SUM(E11:E12)</f>
        <v>10047</v>
      </c>
      <c r="F13" s="18">
        <f t="shared" si="2"/>
        <v>3.1368871746784377E-2</v>
      </c>
      <c r="G13" s="19">
        <f>SUM(G11:G12)</f>
        <v>10047</v>
      </c>
      <c r="H13" s="18">
        <f t="shared" si="3"/>
        <v>3.1368871746784377E-2</v>
      </c>
      <c r="I13" s="17">
        <f>SUM(I11:I12)</f>
        <v>10047</v>
      </c>
      <c r="J13" s="18">
        <f t="shared" si="4"/>
        <v>3.1368871746784377E-2</v>
      </c>
      <c r="K13" s="20">
        <f>SUM(K11:K12)</f>
        <v>10047</v>
      </c>
      <c r="L13" s="21">
        <f t="shared" si="1"/>
        <v>3.1368871746784377E-2</v>
      </c>
    </row>
    <row r="14" spans="1:13" x14ac:dyDescent="0.2">
      <c r="A14" s="56" t="s">
        <v>20</v>
      </c>
      <c r="B14" s="57"/>
      <c r="C14" s="57"/>
      <c r="D14" s="57"/>
      <c r="E14" s="13">
        <f>'Bereinigtes Ergebnis'!J14</f>
        <v>77408</v>
      </c>
      <c r="F14" s="11">
        <f t="shared" si="2"/>
        <v>0.24168424645915051</v>
      </c>
      <c r="G14" s="12">
        <f>'Bereinigtes Ergebnis'!J14</f>
        <v>77408</v>
      </c>
      <c r="H14" s="36">
        <f t="shared" si="3"/>
        <v>0.24168424645915051</v>
      </c>
      <c r="I14" s="13">
        <f>'Bereinigtes Ergebnis'!J14</f>
        <v>77408</v>
      </c>
      <c r="J14" s="11">
        <f t="shared" si="4"/>
        <v>0.24168424645915051</v>
      </c>
      <c r="K14" s="12">
        <f>I14</f>
        <v>77408</v>
      </c>
      <c r="L14" s="15">
        <f t="shared" si="1"/>
        <v>0.24168424645915051</v>
      </c>
    </row>
    <row r="15" spans="1:13" x14ac:dyDescent="0.2">
      <c r="A15" s="56" t="s">
        <v>61</v>
      </c>
      <c r="B15" s="57"/>
      <c r="C15" s="57"/>
      <c r="D15" s="57"/>
      <c r="E15" s="13">
        <f>'Bereinigtes Ergebnis'!J15</f>
        <v>19505</v>
      </c>
      <c r="F15" s="11">
        <f t="shared" si="2"/>
        <v>6.0898760169307189E-2</v>
      </c>
      <c r="G15" s="12">
        <f>'Bereinigtes Ergebnis'!J15</f>
        <v>19505</v>
      </c>
      <c r="H15" s="36">
        <f t="shared" si="3"/>
        <v>6.0898760169307189E-2</v>
      </c>
      <c r="I15" s="13">
        <f>'Bereinigtes Ergebnis'!J15</f>
        <v>19505</v>
      </c>
      <c r="J15" s="11">
        <f t="shared" si="4"/>
        <v>6.0898760169307189E-2</v>
      </c>
      <c r="K15" s="12">
        <f t="shared" ref="K15:K22" si="5">I15</f>
        <v>19505</v>
      </c>
      <c r="L15" s="15">
        <f t="shared" si="1"/>
        <v>6.0898760169307189E-2</v>
      </c>
    </row>
    <row r="16" spans="1:13" x14ac:dyDescent="0.2">
      <c r="A16" s="56" t="s">
        <v>21</v>
      </c>
      <c r="B16" s="57"/>
      <c r="C16" s="57"/>
      <c r="D16" s="57"/>
      <c r="E16" s="13">
        <f>'Bereinigtes Ergebnis'!J16</f>
        <v>3272</v>
      </c>
      <c r="F16" s="11">
        <f t="shared" si="2"/>
        <v>1.0215880198614361E-2</v>
      </c>
      <c r="G16" s="12">
        <f>'Bereinigtes Ergebnis'!J16</f>
        <v>3272</v>
      </c>
      <c r="H16" s="36">
        <f t="shared" si="3"/>
        <v>1.0215880198614361E-2</v>
      </c>
      <c r="I16" s="13">
        <f>'Bereinigtes Ergebnis'!J16</f>
        <v>3272</v>
      </c>
      <c r="J16" s="11">
        <f t="shared" si="4"/>
        <v>1.0215880198614361E-2</v>
      </c>
      <c r="K16" s="12">
        <f t="shared" si="5"/>
        <v>3272</v>
      </c>
      <c r="L16" s="15">
        <f t="shared" si="1"/>
        <v>1.0215880198614361E-2</v>
      </c>
    </row>
    <row r="17" spans="1:13" x14ac:dyDescent="0.2">
      <c r="A17" s="56" t="s">
        <v>27</v>
      </c>
      <c r="B17" s="57"/>
      <c r="C17" s="57"/>
      <c r="D17" s="57"/>
      <c r="E17" s="13">
        <f>'Bereinigtes Ergebnis'!J17</f>
        <v>3898</v>
      </c>
      <c r="F17" s="11">
        <f t="shared" si="2"/>
        <v>1.2170385395537525E-2</v>
      </c>
      <c r="G17" s="12">
        <f>'Bereinigtes Ergebnis'!J17</f>
        <v>3898</v>
      </c>
      <c r="H17" s="36">
        <f t="shared" si="3"/>
        <v>1.2170385395537525E-2</v>
      </c>
      <c r="I17" s="13">
        <f>'Bereinigtes Ergebnis'!J17</f>
        <v>3898</v>
      </c>
      <c r="J17" s="11">
        <f t="shared" si="4"/>
        <v>1.2170385395537525E-2</v>
      </c>
      <c r="K17" s="12">
        <f t="shared" si="5"/>
        <v>3898</v>
      </c>
      <c r="L17" s="15">
        <f t="shared" si="1"/>
        <v>1.2170385395537525E-2</v>
      </c>
    </row>
    <row r="18" spans="1:13" x14ac:dyDescent="0.2">
      <c r="A18" s="56" t="s">
        <v>22</v>
      </c>
      <c r="B18" s="57"/>
      <c r="C18" s="57"/>
      <c r="D18" s="57"/>
      <c r="E18" s="13">
        <f>'Bereinigtes Ergebnis'!J18</f>
        <v>4702</v>
      </c>
      <c r="F18" s="11">
        <f t="shared" si="2"/>
        <v>1.4680644466346189E-2</v>
      </c>
      <c r="G18" s="12">
        <f>'Bereinigtes Ergebnis'!J18</f>
        <v>4702</v>
      </c>
      <c r="H18" s="36">
        <f t="shared" si="3"/>
        <v>1.4680644466346189E-2</v>
      </c>
      <c r="I18" s="13">
        <f>'Bereinigtes Ergebnis'!J18</f>
        <v>4702</v>
      </c>
      <c r="J18" s="11">
        <f t="shared" si="4"/>
        <v>1.4680644466346189E-2</v>
      </c>
      <c r="K18" s="12">
        <f t="shared" si="5"/>
        <v>4702</v>
      </c>
      <c r="L18" s="15">
        <f t="shared" si="1"/>
        <v>1.4680644466346189E-2</v>
      </c>
    </row>
    <row r="19" spans="1:13" x14ac:dyDescent="0.2">
      <c r="A19" s="56" t="s">
        <v>23</v>
      </c>
      <c r="B19" s="57"/>
      <c r="C19" s="57"/>
      <c r="D19" s="57"/>
      <c r="E19" s="13">
        <f>'Bereinigtes Ergebnis'!J19</f>
        <v>6373</v>
      </c>
      <c r="F19" s="11">
        <f t="shared" si="2"/>
        <v>1.9897862012765687E-2</v>
      </c>
      <c r="G19" s="12">
        <f>'Bereinigtes Ergebnis'!J19</f>
        <v>6373</v>
      </c>
      <c r="H19" s="36">
        <f t="shared" si="3"/>
        <v>1.9897862012765687E-2</v>
      </c>
      <c r="I19" s="13">
        <f>'Bereinigtes Ergebnis'!J19</f>
        <v>6373</v>
      </c>
      <c r="J19" s="11">
        <f t="shared" si="4"/>
        <v>1.9897862012765687E-2</v>
      </c>
      <c r="K19" s="12">
        <f t="shared" si="5"/>
        <v>6373</v>
      </c>
      <c r="L19" s="15">
        <f t="shared" si="1"/>
        <v>1.9897862012765687E-2</v>
      </c>
    </row>
    <row r="20" spans="1:13" x14ac:dyDescent="0.2">
      <c r="A20" s="46" t="s">
        <v>24</v>
      </c>
      <c r="E20" s="13">
        <f>'Bereinigtes Ergebnis'!J20</f>
        <v>768</v>
      </c>
      <c r="F20" s="11">
        <f t="shared" si="2"/>
        <v>2.3978594109217081E-3</v>
      </c>
      <c r="G20" s="12">
        <f>'Bereinigtes Ergebnis'!J20</f>
        <v>768</v>
      </c>
      <c r="H20" s="36">
        <f t="shared" si="3"/>
        <v>2.3978594109217081E-3</v>
      </c>
      <c r="I20" s="13">
        <f>'Bereinigtes Ergebnis'!J20</f>
        <v>768</v>
      </c>
      <c r="J20" s="11">
        <f t="shared" si="4"/>
        <v>2.3978594109217081E-3</v>
      </c>
      <c r="K20" s="12">
        <f t="shared" si="5"/>
        <v>768</v>
      </c>
      <c r="L20" s="15">
        <f t="shared" si="1"/>
        <v>2.3978594109217081E-3</v>
      </c>
    </row>
    <row r="21" spans="1:13" x14ac:dyDescent="0.2">
      <c r="A21" s="56" t="s">
        <v>4</v>
      </c>
      <c r="B21" s="57"/>
      <c r="C21" s="57"/>
      <c r="D21" s="57"/>
      <c r="E21" s="37">
        <v>40000</v>
      </c>
      <c r="F21" s="11">
        <f t="shared" si="2"/>
        <v>0.12488851098550564</v>
      </c>
      <c r="G21" s="12">
        <f>'Bereinigtes Ergebnis'!J21</f>
        <v>23701</v>
      </c>
      <c r="H21" s="36">
        <f t="shared" si="3"/>
        <v>7.3999564971686735E-2</v>
      </c>
      <c r="I21" s="13">
        <f>'Bereinigtes Ergebnis'!J21</f>
        <v>23701</v>
      </c>
      <c r="J21" s="11">
        <f t="shared" si="4"/>
        <v>7.3999564971686735E-2</v>
      </c>
      <c r="K21" s="12">
        <f t="shared" si="5"/>
        <v>23701</v>
      </c>
      <c r="L21" s="15">
        <f t="shared" si="1"/>
        <v>7.3999564971686735E-2</v>
      </c>
    </row>
    <row r="22" spans="1:13" x14ac:dyDescent="0.2">
      <c r="A22" s="56" t="s">
        <v>25</v>
      </c>
      <c r="B22" s="57"/>
      <c r="C22" s="57"/>
      <c r="D22" s="57"/>
      <c r="E22" s="13">
        <f>'Bereinigtes Ergebnis'!J22</f>
        <v>0</v>
      </c>
      <c r="F22" s="11">
        <f t="shared" si="2"/>
        <v>0</v>
      </c>
      <c r="G22" s="12">
        <f>'Bereinigtes Ergebnis'!J22</f>
        <v>0</v>
      </c>
      <c r="H22" s="36">
        <f t="shared" si="3"/>
        <v>0</v>
      </c>
      <c r="I22" s="13">
        <f>'Bereinigtes Ergebnis'!J22</f>
        <v>0</v>
      </c>
      <c r="J22" s="11">
        <f t="shared" si="4"/>
        <v>0</v>
      </c>
      <c r="K22" s="12">
        <f t="shared" si="5"/>
        <v>0</v>
      </c>
      <c r="L22" s="15">
        <f t="shared" si="1"/>
        <v>0</v>
      </c>
    </row>
    <row r="23" spans="1:13" x14ac:dyDescent="0.2">
      <c r="A23" s="60" t="s">
        <v>28</v>
      </c>
      <c r="B23" s="61"/>
      <c r="C23" s="61"/>
      <c r="D23" s="61"/>
      <c r="E23" s="17">
        <f>SUM(E14:E22)</f>
        <v>155926</v>
      </c>
      <c r="F23" s="18">
        <f t="shared" si="2"/>
        <v>0.48683414909814882</v>
      </c>
      <c r="G23" s="19">
        <f>SUM(G14:G22)</f>
        <v>139627</v>
      </c>
      <c r="H23" s="18">
        <f t="shared" si="3"/>
        <v>0.43594520308432988</v>
      </c>
      <c r="I23" s="17">
        <f>SUM(I14:I22)</f>
        <v>139627</v>
      </c>
      <c r="J23" s="18">
        <f t="shared" si="4"/>
        <v>0.43594520308432988</v>
      </c>
      <c r="K23" s="20">
        <f>SUM(K14:K22)</f>
        <v>139627</v>
      </c>
      <c r="L23" s="21">
        <f t="shared" ref="L23:L29" si="6">K23/$K$10</f>
        <v>0.43594520308432988</v>
      </c>
    </row>
    <row r="24" spans="1:13" x14ac:dyDescent="0.2">
      <c r="A24" s="56" t="s">
        <v>56</v>
      </c>
      <c r="B24" s="57"/>
      <c r="C24" s="57"/>
      <c r="D24" s="57"/>
      <c r="E24" s="13">
        <f>'Bereinigtes Ergebnis'!J24</f>
        <v>0</v>
      </c>
      <c r="F24" s="11">
        <f t="shared" si="2"/>
        <v>0</v>
      </c>
      <c r="G24" s="12">
        <v>0</v>
      </c>
      <c r="H24" s="11">
        <f t="shared" si="3"/>
        <v>0</v>
      </c>
      <c r="I24" s="13">
        <f>'Bereinigtes Ergebnis'!J24</f>
        <v>0</v>
      </c>
      <c r="J24" s="11">
        <f t="shared" si="4"/>
        <v>0</v>
      </c>
      <c r="K24" s="12">
        <f>I24</f>
        <v>0</v>
      </c>
      <c r="L24" s="15">
        <f t="shared" si="6"/>
        <v>0</v>
      </c>
    </row>
    <row r="25" spans="1:13" x14ac:dyDescent="0.2">
      <c r="A25" s="56" t="s">
        <v>57</v>
      </c>
      <c r="B25" s="57"/>
      <c r="C25" s="57"/>
      <c r="D25" s="57"/>
      <c r="E25" s="13">
        <f>'Bereinigtes Ergebnis'!J25</f>
        <v>3480</v>
      </c>
      <c r="F25" s="11">
        <f t="shared" si="2"/>
        <v>1.0865300455738991E-2</v>
      </c>
      <c r="G25" s="12">
        <f>'Bereinigtes Ergebnis'!J25</f>
        <v>3480</v>
      </c>
      <c r="H25" s="11">
        <f t="shared" si="3"/>
        <v>1.0865300455738991E-2</v>
      </c>
      <c r="I25" s="13">
        <f>'Bereinigtes Ergebnis'!J25</f>
        <v>3480</v>
      </c>
      <c r="J25" s="11">
        <f t="shared" si="4"/>
        <v>1.0865300455738991E-2</v>
      </c>
      <c r="K25" s="12">
        <f>I25</f>
        <v>3480</v>
      </c>
      <c r="L25" s="15">
        <f t="shared" si="6"/>
        <v>1.0865300455738991E-2</v>
      </c>
    </row>
    <row r="26" spans="1:13" x14ac:dyDescent="0.2">
      <c r="A26" s="56" t="s">
        <v>5</v>
      </c>
      <c r="B26" s="57"/>
      <c r="C26" s="57"/>
      <c r="D26" s="57"/>
      <c r="E26" s="13">
        <f>'Bereinigtes Ergebnis'!J26</f>
        <v>0</v>
      </c>
      <c r="F26" s="11">
        <f t="shared" si="2"/>
        <v>0</v>
      </c>
      <c r="G26" s="12">
        <f>'Bereinigtes Ergebnis'!J26</f>
        <v>0</v>
      </c>
      <c r="H26" s="11">
        <f t="shared" si="3"/>
        <v>0</v>
      </c>
      <c r="I26" s="13">
        <f>'Bereinigtes Ergebnis'!J26</f>
        <v>0</v>
      </c>
      <c r="J26" s="11">
        <f t="shared" si="4"/>
        <v>0</v>
      </c>
      <c r="K26" s="12">
        <f>I26</f>
        <v>0</v>
      </c>
      <c r="L26" s="15">
        <f t="shared" si="6"/>
        <v>0</v>
      </c>
    </row>
    <row r="27" spans="1:13" x14ac:dyDescent="0.2">
      <c r="A27" s="56" t="s">
        <v>58</v>
      </c>
      <c r="B27" s="57"/>
      <c r="C27" s="57"/>
      <c r="D27" s="57"/>
      <c r="E27" s="13">
        <f>'Bereinigtes Ergebnis'!J27</f>
        <v>0</v>
      </c>
      <c r="F27" s="11">
        <f t="shared" si="2"/>
        <v>0</v>
      </c>
      <c r="G27" s="12">
        <v>0</v>
      </c>
      <c r="H27" s="11">
        <f t="shared" si="3"/>
        <v>0</v>
      </c>
      <c r="I27" s="13">
        <f>'Bereinigtes Ergebnis'!J27</f>
        <v>0</v>
      </c>
      <c r="J27" s="11">
        <f t="shared" si="4"/>
        <v>0</v>
      </c>
      <c r="K27" s="12">
        <f>I27</f>
        <v>0</v>
      </c>
      <c r="L27" s="15">
        <f t="shared" si="6"/>
        <v>0</v>
      </c>
    </row>
    <row r="28" spans="1:13" x14ac:dyDescent="0.2">
      <c r="A28" s="60" t="s">
        <v>6</v>
      </c>
      <c r="B28" s="61"/>
      <c r="C28" s="61"/>
      <c r="D28" s="61"/>
      <c r="E28" s="17">
        <f>SUM(E23:E27)+E13</f>
        <v>169453</v>
      </c>
      <c r="F28" s="18">
        <f t="shared" si="2"/>
        <v>0.52906832130067216</v>
      </c>
      <c r="G28" s="19">
        <f>SUM(G23:G27)+G13</f>
        <v>153154</v>
      </c>
      <c r="H28" s="18">
        <f t="shared" si="3"/>
        <v>0.47817937528685328</v>
      </c>
      <c r="I28" s="17">
        <f>SUM(I23:I27)+I13</f>
        <v>153154</v>
      </c>
      <c r="J28" s="18">
        <f t="shared" si="4"/>
        <v>0.47817937528685328</v>
      </c>
      <c r="K28" s="20">
        <f>SUM(K23:K27)+K13</f>
        <v>153154</v>
      </c>
      <c r="L28" s="21">
        <f t="shared" si="6"/>
        <v>0.47817937528685328</v>
      </c>
      <c r="M28" s="22"/>
    </row>
    <row r="29" spans="1:13" x14ac:dyDescent="0.2">
      <c r="A29" s="60" t="s">
        <v>7</v>
      </c>
      <c r="B29" s="61"/>
      <c r="C29" s="61"/>
      <c r="D29" s="61"/>
      <c r="E29" s="17">
        <f>E10-E28</f>
        <v>150832.66666666669</v>
      </c>
      <c r="F29" s="18">
        <f t="shared" si="2"/>
        <v>0.47093167869932784</v>
      </c>
      <c r="G29" s="19">
        <f>G10-G28</f>
        <v>167131.66666666669</v>
      </c>
      <c r="H29" s="18">
        <f t="shared" si="3"/>
        <v>0.52182062471314672</v>
      </c>
      <c r="I29" s="17">
        <f>I10-I28</f>
        <v>167131.66666666669</v>
      </c>
      <c r="J29" s="18">
        <f t="shared" si="4"/>
        <v>0.52182062471314672</v>
      </c>
      <c r="K29" s="20">
        <f>K10-K28</f>
        <v>167131.66666666669</v>
      </c>
      <c r="L29" s="21">
        <f t="shared" si="6"/>
        <v>0.52182062471314672</v>
      </c>
    </row>
    <row r="30" spans="1:13" x14ac:dyDescent="0.2">
      <c r="A30" s="10" t="s">
        <v>40</v>
      </c>
      <c r="E30" s="13">
        <v>105000</v>
      </c>
      <c r="G30" s="13">
        <v>105000</v>
      </c>
      <c r="I30" s="13">
        <v>105000</v>
      </c>
      <c r="K30" s="13">
        <v>105000</v>
      </c>
    </row>
    <row r="31" spans="1:13" x14ac:dyDescent="0.2">
      <c r="A31" s="38" t="s">
        <v>41</v>
      </c>
      <c r="B31" s="38"/>
      <c r="E31" s="39">
        <f>E29-E30</f>
        <v>45832.666666666686</v>
      </c>
      <c r="G31" s="39">
        <f>G29-G30</f>
        <v>62131.666666666686</v>
      </c>
      <c r="I31" s="39">
        <f>I29-I30</f>
        <v>62131.666666666686</v>
      </c>
      <c r="K31" s="39">
        <f>K29-K30</f>
        <v>62131.666666666686</v>
      </c>
    </row>
    <row r="32" spans="1:13" x14ac:dyDescent="0.2">
      <c r="A32" s="38" t="s">
        <v>42</v>
      </c>
      <c r="B32" s="38"/>
      <c r="C32" s="10" t="s">
        <v>44</v>
      </c>
      <c r="D32" s="40">
        <v>0.04</v>
      </c>
      <c r="E32" s="39">
        <f>E31*1/(1+$D$32)^F1</f>
        <v>44069.871794871811</v>
      </c>
      <c r="G32" s="39">
        <f>G31*1/(1+$D$32)^H1</f>
        <v>57444.218441814606</v>
      </c>
      <c r="I32" s="39">
        <f>I31*1/(1+$D$32)^J1</f>
        <v>55234.825424821742</v>
      </c>
      <c r="K32" s="10" t="s">
        <v>49</v>
      </c>
    </row>
    <row r="33" spans="1:11" x14ac:dyDescent="0.2">
      <c r="A33" s="38" t="s">
        <v>51</v>
      </c>
      <c r="B33" s="38"/>
      <c r="E33" s="41">
        <f>E32+G32+I32</f>
        <v>156748.91566150816</v>
      </c>
      <c r="F33" s="10" t="s">
        <v>52</v>
      </c>
      <c r="G33" s="41">
        <f>E32+G32</f>
        <v>101514.09023668642</v>
      </c>
      <c r="H33" s="10" t="s">
        <v>53</v>
      </c>
      <c r="K33" s="10" t="s">
        <v>50</v>
      </c>
    </row>
    <row r="34" spans="1:11" x14ac:dyDescent="0.2">
      <c r="A34" s="42" t="s">
        <v>48</v>
      </c>
      <c r="B34" s="43"/>
      <c r="C34" s="43"/>
      <c r="G34" s="10" t="s">
        <v>43</v>
      </c>
    </row>
    <row r="35" spans="1:11" x14ac:dyDescent="0.2">
      <c r="A35" s="44" t="s">
        <v>63</v>
      </c>
      <c r="G35" s="10" t="s">
        <v>62</v>
      </c>
    </row>
  </sheetData>
  <customSheetViews>
    <customSheetView guid="{DDB8F9D2-818D-4347-B3EB-3612C71685DB}" showPageBreaks="1" hiddenRows="1" view="pageLayout" topLeftCell="A9">
      <selection activeCell="C38" sqref="C38"/>
      <pageMargins left="0.70866141732283472" right="0.70866141732283472" top="1.1811023622047245" bottom="0.78740157480314965" header="0.70866141732283472" footer="0.31496062992125984"/>
      <pageSetup paperSize="9" scale="85" pageOrder="overThenDown" orientation="landscape" r:id="rId1"/>
      <headerFooter>
        <oddHeader>&amp;L&amp;"Arial,Fett"&amp;14Praxisbewertung 
modifiziertes Ertragswertverfahren&amp;C&amp;"Arial,Fett"&amp;14&amp;A&amp;R&amp;"Arial,Fett"&amp;14FA Allgemeinmedizin</oddHeader>
        <oddFooter>&amp;L&amp;"Arial,Standard"&amp;9Stand Januar 2020
(C) bpw/Deubner Verlag GmbH &amp;&amp; Co. KG, www.deubner-verlag.de&amp;R&amp;"Arial,Standard"&amp;9Seite &amp;P von &amp;N</oddFooter>
      </headerFooter>
    </customSheetView>
    <customSheetView guid="{A48D80A2-9277-45F3-BF7E-7C7EF7FF598F}" showPageBreaks="1" hiddenRows="1" view="pageLayout">
      <selection activeCell="M34" sqref="M34"/>
      <pageMargins left="0.70866141732283472" right="0.70866141732283472" top="1.1811023622047245" bottom="0.78740157480314965" header="0.70866141732283472" footer="0.31496062992125984"/>
      <pageSetup paperSize="9" scale="85" pageOrder="overThenDown" orientation="landscape" r:id="rId2"/>
      <headerFooter>
        <oddHeader xml:space="preserve">&amp;L&amp;"Arial,Fett"&amp;14Praxisbewertung
modifiziertes Ertragswertverfahren&amp;C&amp;"Arial,Fett"&amp;14&amp;A&amp;R&amp;"Arial,Fett"&amp;14FA Allgemeinmedizin
</oddHeader>
        <oddFooter>&amp;L&amp;"Arial,Standard"&amp;9Stand Oktober 2015
(C) bpw/Deubner Verlag GmbH &amp;&amp; Co. KG, www.deubner-verlag.de&amp;R&amp;"Arial,Standard"&amp;9Seite &amp;P von &amp;N</oddFooter>
      </headerFooter>
    </customSheetView>
  </customSheetViews>
  <mergeCells count="32">
    <mergeCell ref="A12:D12"/>
    <mergeCell ref="J2:J5"/>
    <mergeCell ref="K2:K5"/>
    <mergeCell ref="L2:L5"/>
    <mergeCell ref="A6:D6"/>
    <mergeCell ref="A7:D7"/>
    <mergeCell ref="I2:I5"/>
    <mergeCell ref="E2:E5"/>
    <mergeCell ref="F2:F5"/>
    <mergeCell ref="G2:G5"/>
    <mergeCell ref="H2:H5"/>
    <mergeCell ref="A14:D14"/>
    <mergeCell ref="A27:D27"/>
    <mergeCell ref="A28:D28"/>
    <mergeCell ref="A29:D29"/>
    <mergeCell ref="A1:D1"/>
    <mergeCell ref="A21:D21"/>
    <mergeCell ref="A22:D22"/>
    <mergeCell ref="A23:D23"/>
    <mergeCell ref="A24:D24"/>
    <mergeCell ref="A25:D25"/>
    <mergeCell ref="A26:D26"/>
    <mergeCell ref="A13:D13"/>
    <mergeCell ref="A8:D8"/>
    <mergeCell ref="A9:D9"/>
    <mergeCell ref="A10:D10"/>
    <mergeCell ref="A11:D11"/>
    <mergeCell ref="A15:D15"/>
    <mergeCell ref="A16:D16"/>
    <mergeCell ref="A17:D17"/>
    <mergeCell ref="A18:D18"/>
    <mergeCell ref="A19:D19"/>
  </mergeCells>
  <pageMargins left="0.70866141732283472" right="0.70866141732283472" top="1.1811023622047245" bottom="0.78740157480314965" header="0.70866141732283472" footer="0.31496062992125984"/>
  <pageSetup paperSize="9" scale="85" pageOrder="overThenDown" orientation="landscape" r:id="rId3"/>
  <headerFooter>
    <oddHeader>&amp;L&amp;"Arial,Fett"&amp;14Praxisbewertung 
modifiziertes Ertragswertverfahren&amp;C&amp;"Arial,Fett"&amp;14&amp;A&amp;R&amp;"Arial,Fett"&amp;14FA Allgemeinmedizin</oddHeader>
    <oddFooter>&amp;L&amp;"Arial,Standard"&amp;9Stand Januar 2020
(C) bpw/Deubner Verlag GmbH &amp;&amp; Co. KG, www.deubner-verlag.de&amp;R&amp;"Arial,Standard"&amp;9Seite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1"/>
  <sheetViews>
    <sheetView tabSelected="1" view="pageLayout" zoomScaleNormal="100" workbookViewId="0">
      <selection activeCell="C38" sqref="C38"/>
    </sheetView>
  </sheetViews>
  <sheetFormatPr baseColWidth="10" defaultRowHeight="12.75" x14ac:dyDescent="0.2"/>
  <cols>
    <col min="1" max="4" width="11.42578125" style="10"/>
    <col min="5" max="5" width="11.28515625" style="10" customWidth="1"/>
    <col min="6" max="6" width="17.5703125" style="10" customWidth="1"/>
    <col min="7" max="7" width="12.42578125" style="10" customWidth="1"/>
    <col min="8" max="8" width="17.140625" style="10" customWidth="1"/>
    <col min="9" max="10" width="11.42578125" style="10"/>
    <col min="11" max="11" width="15.85546875" style="10" customWidth="1"/>
    <col min="12" max="12" width="14.42578125" style="10" customWidth="1"/>
    <col min="13" max="16384" width="11.42578125" style="10"/>
  </cols>
  <sheetData>
    <row r="1" spans="1:13" ht="39.75" customHeight="1" x14ac:dyDescent="0.2">
      <c r="A1" s="92" t="s">
        <v>60</v>
      </c>
      <c r="B1" s="93"/>
      <c r="C1" s="93"/>
      <c r="D1" s="94"/>
      <c r="E1" s="95" t="s">
        <v>13</v>
      </c>
      <c r="F1" s="96"/>
      <c r="G1" s="95" t="s">
        <v>14</v>
      </c>
      <c r="H1" s="96"/>
      <c r="I1" s="95" t="s">
        <v>15</v>
      </c>
      <c r="J1" s="96"/>
      <c r="K1" s="86" t="s">
        <v>12</v>
      </c>
      <c r="L1" s="87"/>
    </row>
    <row r="2" spans="1:13" ht="15" customHeight="1" x14ac:dyDescent="0.2">
      <c r="A2" s="32"/>
      <c r="B2" s="33"/>
      <c r="C2" s="33"/>
      <c r="D2" s="33"/>
      <c r="E2" s="51" t="s">
        <v>39</v>
      </c>
      <c r="F2" s="51" t="s">
        <v>38</v>
      </c>
      <c r="G2" s="51" t="s">
        <v>39</v>
      </c>
      <c r="H2" s="51" t="s">
        <v>38</v>
      </c>
      <c r="I2" s="51" t="s">
        <v>39</v>
      </c>
      <c r="J2" s="51" t="s">
        <v>38</v>
      </c>
      <c r="K2" s="51" t="s">
        <v>39</v>
      </c>
      <c r="L2" s="51" t="s">
        <v>38</v>
      </c>
    </row>
    <row r="3" spans="1:13" ht="33" customHeight="1" x14ac:dyDescent="0.2">
      <c r="A3" s="32"/>
      <c r="B3" s="33"/>
      <c r="C3" s="33"/>
      <c r="D3" s="33"/>
      <c r="E3" s="52"/>
      <c r="F3" s="52"/>
      <c r="G3" s="52"/>
      <c r="H3" s="52"/>
      <c r="I3" s="52"/>
      <c r="J3" s="52"/>
      <c r="K3" s="52"/>
      <c r="L3" s="52"/>
    </row>
    <row r="4" spans="1:13" ht="15" hidden="1" customHeight="1" x14ac:dyDescent="0.2">
      <c r="A4" s="32"/>
      <c r="B4" s="33"/>
      <c r="C4" s="33"/>
      <c r="D4" s="33"/>
      <c r="E4" s="52"/>
      <c r="F4" s="52"/>
      <c r="G4" s="52"/>
      <c r="H4" s="52"/>
      <c r="I4" s="52"/>
      <c r="J4" s="52"/>
      <c r="K4" s="52"/>
      <c r="L4" s="52"/>
    </row>
    <row r="5" spans="1:13" ht="30" hidden="1" customHeight="1" x14ac:dyDescent="0.2">
      <c r="A5" s="34"/>
      <c r="B5" s="35"/>
      <c r="C5" s="35"/>
      <c r="D5" s="35"/>
      <c r="E5" s="53"/>
      <c r="F5" s="53"/>
      <c r="G5" s="53"/>
      <c r="H5" s="53"/>
      <c r="I5" s="53"/>
      <c r="J5" s="53"/>
      <c r="K5" s="53"/>
      <c r="L5" s="53"/>
    </row>
    <row r="6" spans="1:13" x14ac:dyDescent="0.2">
      <c r="A6" s="56" t="s">
        <v>16</v>
      </c>
      <c r="B6" s="57"/>
      <c r="C6" s="57"/>
      <c r="D6" s="57"/>
      <c r="E6" s="13"/>
      <c r="F6" s="11"/>
      <c r="G6" s="13"/>
      <c r="H6" s="11"/>
      <c r="I6" s="13"/>
      <c r="J6" s="11"/>
      <c r="K6" s="12"/>
      <c r="L6" s="15"/>
    </row>
    <row r="7" spans="1:13" x14ac:dyDescent="0.2">
      <c r="A7" s="56" t="s">
        <v>17</v>
      </c>
      <c r="B7" s="57"/>
      <c r="C7" s="57"/>
      <c r="D7" s="57"/>
      <c r="E7" s="13"/>
      <c r="F7" s="11"/>
      <c r="G7" s="13"/>
      <c r="H7" s="11"/>
      <c r="I7" s="13"/>
      <c r="J7" s="11"/>
      <c r="K7" s="12"/>
      <c r="L7" s="16"/>
    </row>
    <row r="8" spans="1:13" x14ac:dyDescent="0.2">
      <c r="A8" s="56" t="s">
        <v>54</v>
      </c>
      <c r="B8" s="57"/>
      <c r="C8" s="57"/>
      <c r="D8" s="57"/>
      <c r="E8" s="13"/>
      <c r="F8" s="11"/>
      <c r="G8" s="13"/>
      <c r="H8" s="11"/>
      <c r="I8" s="13"/>
      <c r="J8" s="11"/>
      <c r="K8" s="12"/>
      <c r="L8" s="15"/>
    </row>
    <row r="9" spans="1:13" x14ac:dyDescent="0.2">
      <c r="A9" s="56" t="s">
        <v>55</v>
      </c>
      <c r="B9" s="57"/>
      <c r="C9" s="57"/>
      <c r="D9" s="57"/>
      <c r="E9" s="13"/>
      <c r="F9" s="11"/>
      <c r="G9" s="13"/>
      <c r="H9" s="11"/>
      <c r="I9" s="13"/>
      <c r="J9" s="11"/>
      <c r="K9" s="12"/>
      <c r="L9" s="15"/>
    </row>
    <row r="10" spans="1:13" x14ac:dyDescent="0.2">
      <c r="A10" s="60" t="s">
        <v>2</v>
      </c>
      <c r="B10" s="61"/>
      <c r="C10" s="61"/>
      <c r="D10" s="61"/>
      <c r="E10" s="17"/>
      <c r="F10" s="18"/>
      <c r="G10" s="19"/>
      <c r="H10" s="18"/>
      <c r="I10" s="17"/>
      <c r="J10" s="18"/>
      <c r="K10" s="20"/>
      <c r="L10" s="21"/>
      <c r="M10" s="22"/>
    </row>
    <row r="11" spans="1:13" x14ac:dyDescent="0.2">
      <c r="A11" s="56" t="s">
        <v>18</v>
      </c>
      <c r="B11" s="57"/>
      <c r="C11" s="57"/>
      <c r="D11" s="57"/>
      <c r="E11" s="13"/>
      <c r="F11" s="11"/>
      <c r="G11" s="12"/>
      <c r="H11" s="11"/>
      <c r="I11" s="13"/>
      <c r="J11" s="11"/>
      <c r="K11" s="12"/>
      <c r="L11" s="15"/>
    </row>
    <row r="12" spans="1:13" x14ac:dyDescent="0.2">
      <c r="A12" s="56" t="s">
        <v>19</v>
      </c>
      <c r="B12" s="57"/>
      <c r="C12" s="57"/>
      <c r="D12" s="57"/>
      <c r="E12" s="13"/>
      <c r="F12" s="11"/>
      <c r="G12" s="12"/>
      <c r="H12" s="11"/>
      <c r="I12" s="13"/>
      <c r="J12" s="11"/>
      <c r="K12" s="12"/>
      <c r="L12" s="15"/>
    </row>
    <row r="13" spans="1:13" x14ac:dyDescent="0.2">
      <c r="A13" s="60" t="s">
        <v>3</v>
      </c>
      <c r="B13" s="61"/>
      <c r="C13" s="61"/>
      <c r="D13" s="61"/>
      <c r="E13" s="17"/>
      <c r="F13" s="18"/>
      <c r="G13" s="19"/>
      <c r="H13" s="18"/>
      <c r="I13" s="17"/>
      <c r="J13" s="18"/>
      <c r="K13" s="20"/>
      <c r="L13" s="21"/>
    </row>
    <row r="14" spans="1:13" x14ac:dyDescent="0.2">
      <c r="A14" s="56" t="s">
        <v>20</v>
      </c>
      <c r="B14" s="57"/>
      <c r="C14" s="57"/>
      <c r="D14" s="57"/>
      <c r="E14" s="13"/>
      <c r="F14" s="11"/>
      <c r="G14" s="12"/>
      <c r="H14" s="36"/>
      <c r="I14" s="13"/>
      <c r="J14" s="11"/>
      <c r="K14" s="12"/>
      <c r="L14" s="15"/>
    </row>
    <row r="15" spans="1:13" x14ac:dyDescent="0.2">
      <c r="A15" s="56" t="s">
        <v>26</v>
      </c>
      <c r="B15" s="57"/>
      <c r="C15" s="57"/>
      <c r="D15" s="57"/>
      <c r="E15" s="13"/>
      <c r="F15" s="11"/>
      <c r="G15" s="12"/>
      <c r="H15" s="36"/>
      <c r="I15" s="13"/>
      <c r="J15" s="11"/>
      <c r="K15" s="12"/>
      <c r="L15" s="15"/>
    </row>
    <row r="16" spans="1:13" x14ac:dyDescent="0.2">
      <c r="A16" s="56" t="s">
        <v>21</v>
      </c>
      <c r="B16" s="57"/>
      <c r="C16" s="57"/>
      <c r="D16" s="57"/>
      <c r="E16" s="13"/>
      <c r="F16" s="11"/>
      <c r="G16" s="12"/>
      <c r="H16" s="36"/>
      <c r="I16" s="13"/>
      <c r="J16" s="11"/>
      <c r="K16" s="12"/>
      <c r="L16" s="15"/>
    </row>
    <row r="17" spans="1:13" x14ac:dyDescent="0.2">
      <c r="A17" s="56" t="s">
        <v>27</v>
      </c>
      <c r="B17" s="57"/>
      <c r="C17" s="57"/>
      <c r="D17" s="57"/>
      <c r="E17" s="13"/>
      <c r="F17" s="11"/>
      <c r="G17" s="12"/>
      <c r="H17" s="36"/>
      <c r="I17" s="13"/>
      <c r="J17" s="11"/>
      <c r="K17" s="12"/>
      <c r="L17" s="15"/>
    </row>
    <row r="18" spans="1:13" x14ac:dyDescent="0.2">
      <c r="A18" s="56" t="s">
        <v>22</v>
      </c>
      <c r="B18" s="57"/>
      <c r="C18" s="57"/>
      <c r="D18" s="57"/>
      <c r="E18" s="13"/>
      <c r="F18" s="11"/>
      <c r="G18" s="12"/>
      <c r="H18" s="36"/>
      <c r="I18" s="13"/>
      <c r="J18" s="11"/>
      <c r="K18" s="12"/>
      <c r="L18" s="15"/>
    </row>
    <row r="19" spans="1:13" x14ac:dyDescent="0.2">
      <c r="A19" s="56" t="s">
        <v>23</v>
      </c>
      <c r="B19" s="57"/>
      <c r="C19" s="57"/>
      <c r="D19" s="57"/>
      <c r="E19" s="13"/>
      <c r="F19" s="11"/>
      <c r="G19" s="12"/>
      <c r="H19" s="36"/>
      <c r="I19" s="13"/>
      <c r="J19" s="11"/>
      <c r="K19" s="12"/>
      <c r="L19" s="15"/>
    </row>
    <row r="20" spans="1:13" x14ac:dyDescent="0.2">
      <c r="A20" s="46" t="s">
        <v>24</v>
      </c>
      <c r="E20" s="13"/>
      <c r="F20" s="11"/>
      <c r="G20" s="12"/>
      <c r="H20" s="36"/>
      <c r="I20" s="13"/>
      <c r="J20" s="11"/>
      <c r="K20" s="12"/>
      <c r="L20" s="15"/>
    </row>
    <row r="21" spans="1:13" x14ac:dyDescent="0.2">
      <c r="A21" s="56" t="s">
        <v>4</v>
      </c>
      <c r="B21" s="57"/>
      <c r="C21" s="57"/>
      <c r="D21" s="57"/>
      <c r="E21" s="37">
        <v>40000</v>
      </c>
      <c r="F21" s="11" t="s">
        <v>37</v>
      </c>
      <c r="G21" s="12"/>
      <c r="H21" s="36"/>
      <c r="I21" s="13"/>
      <c r="J21" s="11"/>
      <c r="K21" s="12"/>
      <c r="L21" s="15"/>
    </row>
    <row r="22" spans="1:13" x14ac:dyDescent="0.2">
      <c r="A22" s="56" t="s">
        <v>25</v>
      </c>
      <c r="B22" s="57"/>
      <c r="C22" s="57"/>
      <c r="D22" s="57"/>
      <c r="E22" s="13"/>
      <c r="F22" s="11"/>
      <c r="G22" s="12"/>
      <c r="H22" s="36"/>
      <c r="I22" s="13"/>
      <c r="J22" s="11"/>
      <c r="K22" s="12"/>
      <c r="L22" s="15"/>
    </row>
    <row r="23" spans="1:13" x14ac:dyDescent="0.2">
      <c r="A23" s="60" t="s">
        <v>28</v>
      </c>
      <c r="B23" s="61"/>
      <c r="C23" s="61"/>
      <c r="D23" s="61"/>
      <c r="E23" s="17"/>
      <c r="F23" s="18"/>
      <c r="G23" s="19"/>
      <c r="H23" s="18"/>
      <c r="I23" s="17"/>
      <c r="J23" s="18"/>
      <c r="K23" s="20"/>
      <c r="L23" s="21"/>
    </row>
    <row r="24" spans="1:13" x14ac:dyDescent="0.2">
      <c r="A24" s="56" t="s">
        <v>56</v>
      </c>
      <c r="B24" s="57"/>
      <c r="C24" s="57"/>
      <c r="D24" s="57"/>
      <c r="E24" s="13"/>
      <c r="F24" s="11"/>
      <c r="G24" s="12"/>
      <c r="H24" s="11"/>
      <c r="I24" s="13"/>
      <c r="J24" s="11"/>
      <c r="K24" s="12"/>
      <c r="L24" s="15"/>
    </row>
    <row r="25" spans="1:13" x14ac:dyDescent="0.2">
      <c r="A25" s="56" t="s">
        <v>57</v>
      </c>
      <c r="B25" s="57"/>
      <c r="C25" s="57"/>
      <c r="D25" s="57"/>
      <c r="E25" s="13"/>
      <c r="F25" s="11"/>
      <c r="G25" s="12"/>
      <c r="H25" s="11"/>
      <c r="I25" s="13"/>
      <c r="J25" s="11"/>
      <c r="K25" s="12"/>
      <c r="L25" s="15"/>
    </row>
    <row r="26" spans="1:13" x14ac:dyDescent="0.2">
      <c r="A26" s="56" t="s">
        <v>5</v>
      </c>
      <c r="B26" s="57"/>
      <c r="C26" s="57"/>
      <c r="D26" s="57"/>
      <c r="E26" s="13"/>
      <c r="F26" s="11"/>
      <c r="G26" s="12"/>
      <c r="H26" s="11"/>
      <c r="I26" s="13"/>
      <c r="J26" s="11"/>
      <c r="K26" s="12"/>
      <c r="L26" s="15"/>
    </row>
    <row r="27" spans="1:13" x14ac:dyDescent="0.2">
      <c r="A27" s="56" t="s">
        <v>58</v>
      </c>
      <c r="B27" s="57"/>
      <c r="C27" s="57"/>
      <c r="D27" s="57"/>
      <c r="E27" s="13"/>
      <c r="F27" s="11"/>
      <c r="G27" s="12"/>
      <c r="H27" s="11"/>
      <c r="I27" s="13"/>
      <c r="J27" s="11"/>
      <c r="K27" s="12"/>
      <c r="L27" s="15"/>
    </row>
    <row r="28" spans="1:13" x14ac:dyDescent="0.2">
      <c r="A28" s="60" t="s">
        <v>6</v>
      </c>
      <c r="B28" s="61"/>
      <c r="C28" s="61"/>
      <c r="D28" s="61"/>
      <c r="E28" s="17"/>
      <c r="F28" s="18"/>
      <c r="G28" s="19"/>
      <c r="H28" s="18"/>
      <c r="I28" s="17"/>
      <c r="J28" s="18"/>
      <c r="K28" s="20"/>
      <c r="L28" s="21"/>
      <c r="M28" s="22"/>
    </row>
    <row r="29" spans="1:13" x14ac:dyDescent="0.2">
      <c r="A29" s="60" t="s">
        <v>7</v>
      </c>
      <c r="B29" s="61"/>
      <c r="C29" s="61"/>
      <c r="D29" s="61"/>
      <c r="E29" s="17"/>
      <c r="F29" s="18"/>
      <c r="G29" s="19"/>
      <c r="H29" s="18"/>
      <c r="I29" s="17"/>
      <c r="J29" s="18"/>
      <c r="K29" s="20"/>
      <c r="L29" s="21"/>
    </row>
    <row r="31" spans="1:13" x14ac:dyDescent="0.2">
      <c r="A31" s="44" t="s">
        <v>64</v>
      </c>
    </row>
  </sheetData>
  <customSheetViews>
    <customSheetView guid="{DDB8F9D2-818D-4347-B3EB-3612C71685DB}" showPageBreaks="1" hiddenRows="1" view="pageLayout">
      <selection activeCell="C38" sqref="C38"/>
      <pageMargins left="0.70866141732283472" right="0.70866141732283472" top="1.1811023622047245" bottom="0.78740157480314965" header="0.70866141732283472" footer="0.31496062992125984"/>
      <pageSetup paperSize="9" scale="85" pageOrder="overThenDown" orientation="landscape" r:id="rId1"/>
      <headerFooter>
        <oddHeader>&amp;L&amp;"Arial,Fett"&amp;14Praxisbewertung 
modifiziertes Ertragswertverfahren&amp;C&amp;"Arial,Fett"&amp;14&amp;A&amp;R&amp;"Arial,Fett"&amp;14FA Allgemeinmedizin</oddHeader>
        <oddFooter>&amp;L&amp;"Arial,Standard"&amp;9Stand Januar 2020
(C) bpw/Deubner Verlag GmbH &amp;&amp; Co. KG, www.deubner-verlag.de&amp;R&amp;"Arial,Standard"&amp;9Seite &amp;P von &amp;N</oddFooter>
      </headerFooter>
    </customSheetView>
    <customSheetView guid="{A48D80A2-9277-45F3-BF7E-7C7EF7FF598F}" showPageBreaks="1" hiddenRows="1" view="pageLayout" topLeftCell="A18">
      <selection activeCell="A38" sqref="A38"/>
      <pageMargins left="0.70866141732283472" right="0.46927083333333336" top="1.1811023622047245" bottom="0.78740157480314965" header="0.70866141732283472" footer="0.31496062992125984"/>
      <pageSetup paperSize="9" scale="85" pageOrder="overThenDown" orientation="landscape" r:id="rId2"/>
      <headerFooter>
        <oddHeader>&amp;L&amp;"Arial,Fett"&amp;14Praxisbewertung 
modifiziertes Ertragswertverfahren&amp;C&amp;"Arial,Fett"&amp;14&amp;A&amp;R&amp;"Arial,Fett"&amp;14FA Allgemeinmedizin</oddHeader>
        <oddFooter>&amp;L&amp;"Arial,Standard"&amp;9Stand Januar 2020
(C) bpw/Deubner Verlag GmbH &amp;&amp; Co. KG, www.deubner-verlag.de&amp;R&amp;"Arial,Standard"&amp;9Seite &amp;P von &amp;N</oddFooter>
      </headerFooter>
    </customSheetView>
  </customSheetViews>
  <mergeCells count="36">
    <mergeCell ref="A6:D6"/>
    <mergeCell ref="A7:D7"/>
    <mergeCell ref="K1:L1"/>
    <mergeCell ref="E2:E5"/>
    <mergeCell ref="F2:F5"/>
    <mergeCell ref="G2:G5"/>
    <mergeCell ref="H2:H5"/>
    <mergeCell ref="I2:I5"/>
    <mergeCell ref="K2:K5"/>
    <mergeCell ref="L2:L5"/>
    <mergeCell ref="A1:D1"/>
    <mergeCell ref="E1:F1"/>
    <mergeCell ref="G1:H1"/>
    <mergeCell ref="I1:J1"/>
    <mergeCell ref="J2:J5"/>
    <mergeCell ref="A14:D14"/>
    <mergeCell ref="A15:D15"/>
    <mergeCell ref="A16:D16"/>
    <mergeCell ref="A17:D17"/>
    <mergeCell ref="A8:D8"/>
    <mergeCell ref="A9:D9"/>
    <mergeCell ref="A10:D10"/>
    <mergeCell ref="A11:D11"/>
    <mergeCell ref="A12:D12"/>
    <mergeCell ref="A13:D13"/>
    <mergeCell ref="A18:D18"/>
    <mergeCell ref="A19:D19"/>
    <mergeCell ref="A28:D28"/>
    <mergeCell ref="A29:D29"/>
    <mergeCell ref="A22:D22"/>
    <mergeCell ref="A23:D23"/>
    <mergeCell ref="A24:D24"/>
    <mergeCell ref="A25:D25"/>
    <mergeCell ref="A26:D26"/>
    <mergeCell ref="A27:D27"/>
    <mergeCell ref="A21:D21"/>
  </mergeCells>
  <pageMargins left="0.70866141732283472" right="0.70866141732283472" top="1.1811023622047245" bottom="0.78740157480314965" header="0.70866141732283472" footer="0.31496062992125984"/>
  <pageSetup paperSize="9" scale="85" pageOrder="overThenDown" orientation="landscape" r:id="rId3"/>
  <headerFooter>
    <oddHeader>&amp;L&amp;"Arial,Fett"&amp;14Praxisbewertung 
modifiziertes Ertragswertverfahren&amp;C&amp;"Arial,Fett"&amp;14&amp;A&amp;R&amp;"Arial,Fett"&amp;14FA Allgemeinmedizin</oddHeader>
    <oddFooter>&amp;L&amp;"Arial,Standard"&amp;9Stand Januar 2020
(C) bpw/Deubner Verlag GmbH &amp;&amp; Co. KG, www.deubner-verlag.de&amp;R&amp;"Arial,Standard"&amp;9Seite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5" x14ac:dyDescent="0.25"/>
  <sheetData/>
  <customSheetViews>
    <customSheetView guid="{DDB8F9D2-818D-4347-B3EB-3612C71685DB}">
      <pageMargins left="0.7" right="0.7" top="0.78740157499999996" bottom="0.78740157499999996" header="0.3" footer="0.3"/>
      <pageSetup paperSize="9" orientation="portrait" verticalDpi="0" r:id="rId1"/>
    </customSheetView>
    <customSheetView guid="{A48D80A2-9277-45F3-BF7E-7C7EF7FF598F}" showPageBreaks="1">
      <pageMargins left="0.7" right="0.7" top="0.78740157499999996" bottom="0.78740157499999996" header="0.3" footer="0.3"/>
      <pageSetup paperSize="9" orientation="portrait" verticalDpi="0" r:id="rId2"/>
    </customSheetView>
  </customSheetViews>
  <pageMargins left="0.7" right="0.7" top="0.78740157499999996" bottom="0.78740157499999996" header="0.3" footer="0.3"/>
  <pageSetup paperSize="9" orientation="portrait" verticalDpi="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87dd09ca-3164-4444-9022-55e0a182ad94</BSO999929>
</file>

<file path=customXml/itemProps1.xml><?xml version="1.0" encoding="utf-8"?>
<ds:datastoreItem xmlns:ds="http://schemas.openxmlformats.org/officeDocument/2006/customXml" ds:itemID="{34CF837B-53A0-4874-BDD0-918C967A4D7A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ArbeitsblÃ¤tter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Kostenstruktur Ist</vt:lpstr>
      <vt:lpstr>Bereinigtes Ergebnis</vt:lpstr>
      <vt:lpstr>Prognose 3 Jahre und Goodwill</vt:lpstr>
      <vt:lpstr>ErlÃ¤uterung Anpassung Planwerte</vt:lpstr>
      <vt:lpstr>Tabelle1</vt:lpstr>
      <vt:lpstr>'Bereinigtes Ergebnis'!Drucktitel</vt:lpstr>
      <vt:lpstr>'ErlÃ¤uterung Anpassung Planwerte'!Drucktitel</vt:lpstr>
      <vt:lpstr>'Kostenstruktur Ist'!Drucktitel</vt:lpstr>
      <vt:lpstr>'Prognose 3 Jahre und Goodwill'!Drucktitel</vt:lpstr>
    </vt:vector>
  </TitlesOfParts>
  <LinksUpToDate>false</LinksUpToDate>
  <SharedDoc>false</SharedDoc>
  <HyperlinksChanged>false</HyperlinksChanged>
  <AppVersion>16.0300</AppVersion>
  <Company>WEKA MEDIA GmbH &amp; Co. KG</Company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AW999934">
    <vt:lpwstr>J</vt:lpwstr>
  </property>
  <property fmtid="{D5CDD505-2E9C-101B-9397-08002B2CF9AE}" pid="3" name="KAW999957">
    <vt:lpwstr>MS Excel</vt:lpwstr>
  </property>
</Properties>
</file>