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DieseArbeitsmappe"/>
  <mc:AlternateContent xmlns:mc="http://schemas.openxmlformats.org/markup-compatibility/2006">
    <mc:Choice Requires="x15">
      <x15ac:absPath xmlns:x15ac="http://schemas.microsoft.com/office/spreadsheetml/2010/11/ac" url="J:\MANDANTEN Berlin\64112_61111_BWL_Arbeitshilfen online\139. AL\Branchen\86_00_0 Gesundheitswesen\86_20_0_Arzt_Zahnarztpraxen\"/>
    </mc:Choice>
  </mc:AlternateContent>
  <xr:revisionPtr revIDLastSave="0" documentId="13_ncr:81_{E299B114-D4B1-448E-ADA7-BB5FDA1BC9A5}" xr6:coauthVersionLast="36" xr6:coauthVersionMax="36" xr10:uidLastSave="{00000000-0000-0000-0000-000000000000}"/>
  <bookViews>
    <workbookView xWindow="0" yWindow="0" windowWidth="38400" windowHeight="12915" firstSheet="3" activeTab="8" xr2:uid="{00000000-000D-0000-FFFF-FFFF00000000}"/>
  </bookViews>
  <sheets>
    <sheet name="Deckblatt" sheetId="1" r:id="rId1"/>
    <sheet name="Zusammenfassung" sheetId="2" r:id="rId2"/>
    <sheet name="Ausgangsdaten Kostenstruktur" sheetId="3" r:id="rId3"/>
    <sheet name="Ermittlung Goodwill" sheetId="4" r:id="rId4"/>
    <sheet name="Vergleichswerte Praxiskauf" sheetId="5" r:id="rId5"/>
    <sheet name="Vergleichswerte-StaBu-PraktArzt" sheetId="6" r:id="rId6"/>
    <sheet name="Kalkulatorisches Arztgehalt" sheetId="7" r:id="rId7"/>
    <sheet name="Prognosemultiplikator BÄK-2008" sheetId="8" r:id="rId8"/>
    <sheet name="Checkliste wertbeeinfl. Fakt." sheetId="9" r:id="rId9"/>
    <sheet name="Tabelle1" sheetId="10" r:id="rId10"/>
  </sheets>
  <definedNames>
    <definedName name="_xlnm.Print_Area" localSheetId="2">'Ausgangsdaten Kostenstruktur'!$A$1:$M$44</definedName>
    <definedName name="_xlnm.Print_Titles" localSheetId="8">'Checkliste wertbeeinfl. Fakt.'!$3:$5</definedName>
    <definedName name="Z_08E4AC16_87FF_4147_BD67_D8B87376C474_.wvu.Cols" localSheetId="2" hidden="1">'Ausgangsdaten Kostenstruktur'!$E:$H</definedName>
    <definedName name="Z_08E4AC16_87FF_4147_BD67_D8B87376C474_.wvu.Cols" localSheetId="3" hidden="1">'Ermittlung Goodwill'!$E:$H</definedName>
    <definedName name="Z_08E4AC16_87FF_4147_BD67_D8B87376C474_.wvu.Cols" localSheetId="5" hidden="1">'Vergleichswerte-StaBu-PraktArzt'!$E:$H</definedName>
    <definedName name="Z_08E4AC16_87FF_4147_BD67_D8B87376C474_.wvu.PrintArea" localSheetId="2" hidden="1">'Ausgangsdaten Kostenstruktur'!$A$1:$M$44</definedName>
    <definedName name="Z_08E4AC16_87FF_4147_BD67_D8B87376C474_.wvu.PrintTitles" localSheetId="8" hidden="1">'Checkliste wertbeeinfl. Fakt.'!$3:$5</definedName>
    <definedName name="Z_EDA7E85B_A080_491F_BA45_03CC8233F90A_.wvu.Cols" localSheetId="2" hidden="1">'Ausgangsdaten Kostenstruktur'!$E:$H</definedName>
    <definedName name="Z_EDA7E85B_A080_491F_BA45_03CC8233F90A_.wvu.Cols" localSheetId="3" hidden="1">'Ermittlung Goodwill'!$E:$H</definedName>
    <definedName name="Z_EDA7E85B_A080_491F_BA45_03CC8233F90A_.wvu.Cols" localSheetId="5" hidden="1">'Vergleichswerte-StaBu-PraktArzt'!$E:$H</definedName>
    <definedName name="Z_EDA7E85B_A080_491F_BA45_03CC8233F90A_.wvu.PrintArea" localSheetId="2" hidden="1">'Ausgangsdaten Kostenstruktur'!$A$1:$M$44</definedName>
    <definedName name="Z_EDA7E85B_A080_491F_BA45_03CC8233F90A_.wvu.PrintTitles" localSheetId="8" hidden="1">'Checkliste wertbeeinfl. Fakt.'!$3:$5</definedName>
    <definedName name="_xlnm.Extract" localSheetId="3">#REF!</definedName>
    <definedName name="_xlnm.Extract" localSheetId="5">#REF!</definedName>
    <definedName name="_xlnm.Extract">#REF!</definedName>
  </definedNames>
  <calcPr calcId="191029"/>
  <customWorkbookViews>
    <customWorkbookView name="Hänchen, Sibylle - Persönliche Ansicht" guid="{EDA7E85B-A080-491F-BA45-03CC8233F90A}" mergeInterval="0" personalView="1" maximized="1" xWindow="-8" yWindow="-8" windowWidth="2576" windowHeight="1056" activeSheetId="9" showFormulaBar="0"/>
    <customWorkbookView name="Böttges-Papendorf, Dorothee - Persönliche Ansicht" guid="{08E4AC16-87FF-4147-BD67-D8B87376C474}" mergeInterval="0" personalView="1" maximized="1" xWindow="-8" yWindow="-8" windowWidth="1936" windowHeight="1056" activeSheetId="5" showComments="commIndAndComment"/>
  </customWorkbookViews>
</workbook>
</file>

<file path=xl/calcChain.xml><?xml version="1.0" encoding="utf-8"?>
<calcChain xmlns="http://schemas.openxmlformats.org/spreadsheetml/2006/main">
  <c r="F49" i="5" l="1"/>
  <c r="D19" i="7"/>
  <c r="D20" i="7"/>
  <c r="D21" i="7"/>
  <c r="D22" i="7"/>
  <c r="D23" i="7"/>
  <c r="D24" i="7"/>
  <c r="D25" i="7"/>
  <c r="D26" i="7"/>
  <c r="D18" i="7"/>
  <c r="F26" i="7"/>
  <c r="A32" i="3" l="1"/>
  <c r="G25" i="7"/>
  <c r="F25" i="7" s="1"/>
  <c r="E25" i="7"/>
  <c r="G24" i="7"/>
  <c r="F24" i="7" s="1"/>
  <c r="E24" i="7"/>
  <c r="G23" i="7"/>
  <c r="F23" i="7" s="1"/>
  <c r="E23" i="7"/>
  <c r="G22" i="7"/>
  <c r="F22" i="7" s="1"/>
  <c r="E22" i="7"/>
  <c r="G21" i="7"/>
  <c r="F21" i="7" s="1"/>
  <c r="E21" i="7"/>
  <c r="G20" i="7"/>
  <c r="F20" i="7" s="1"/>
  <c r="E20" i="7"/>
  <c r="G19" i="7"/>
  <c r="F19" i="7" s="1"/>
  <c r="E19" i="7"/>
  <c r="G18" i="7"/>
  <c r="F18" i="7" s="1"/>
  <c r="E18" i="7"/>
  <c r="O27" i="4"/>
  <c r="M27" i="4"/>
  <c r="D56" i="5"/>
  <c r="E56" i="5"/>
  <c r="G56" i="5"/>
  <c r="C56" i="5"/>
  <c r="D26" i="5"/>
  <c r="E26" i="5"/>
  <c r="F26" i="5"/>
  <c r="G26" i="5"/>
  <c r="C26" i="5"/>
  <c r="F48" i="5"/>
  <c r="F51" i="5" s="1"/>
  <c r="F53" i="5" s="1"/>
  <c r="F18" i="5"/>
  <c r="F21" i="5"/>
  <c r="F23" i="5"/>
  <c r="G18" i="5"/>
  <c r="G21" i="5" s="1"/>
  <c r="G23" i="5" s="1"/>
  <c r="E18" i="5"/>
  <c r="E21" i="5"/>
  <c r="E23" i="5" s="1"/>
  <c r="D18" i="5"/>
  <c r="D21" i="5" s="1"/>
  <c r="D23" i="5" s="1"/>
  <c r="C18" i="5"/>
  <c r="C21" i="5"/>
  <c r="C23" i="5"/>
  <c r="C9" i="5"/>
  <c r="C11" i="5" s="1"/>
  <c r="G48" i="5"/>
  <c r="G51" i="5" s="1"/>
  <c r="G53" i="5" s="1"/>
  <c r="E48" i="5"/>
  <c r="E51" i="5" s="1"/>
  <c r="E53" i="5" s="1"/>
  <c r="D48" i="5"/>
  <c r="D51" i="5" s="1"/>
  <c r="D53" i="5" s="1"/>
  <c r="C48" i="5"/>
  <c r="C51" i="5" s="1"/>
  <c r="C53" i="5" s="1"/>
  <c r="C39" i="5"/>
  <c r="C41" i="5" s="1"/>
  <c r="K20" i="4"/>
  <c r="I20" i="4"/>
  <c r="C20" i="4"/>
  <c r="E3" i="8"/>
  <c r="C35" i="4" s="1"/>
  <c r="D13" i="8"/>
  <c r="D14" i="8"/>
  <c r="D15" i="8"/>
  <c r="D16" i="8"/>
  <c r="D17" i="8"/>
  <c r="D18" i="8"/>
  <c r="D19" i="8"/>
  <c r="D20" i="8"/>
  <c r="D21" i="8"/>
  <c r="D22" i="8"/>
  <c r="D12" i="8"/>
  <c r="D23" i="8"/>
  <c r="D25" i="8" s="1"/>
  <c r="C23" i="8"/>
  <c r="B23" i="8"/>
  <c r="O14" i="4"/>
  <c r="P14" i="4" s="1"/>
  <c r="O25" i="4"/>
  <c r="O26" i="4" s="1"/>
  <c r="O28" i="4" s="1"/>
  <c r="P10" i="4"/>
  <c r="K24" i="4"/>
  <c r="I24" i="4"/>
  <c r="C24" i="4"/>
  <c r="K14" i="3"/>
  <c r="K37" i="3" s="1"/>
  <c r="K25" i="3"/>
  <c r="K10" i="3"/>
  <c r="K31" i="3" s="1"/>
  <c r="L24" i="3"/>
  <c r="I14" i="3"/>
  <c r="I37" i="3" s="1"/>
  <c r="I11" i="4"/>
  <c r="I10" i="3"/>
  <c r="J7" i="3" s="1"/>
  <c r="I7" i="4"/>
  <c r="I10" i="4" s="1"/>
  <c r="D12" i="3"/>
  <c r="C14" i="3"/>
  <c r="D14" i="3" s="1"/>
  <c r="C10" i="3"/>
  <c r="D16" i="3" s="1"/>
  <c r="C7" i="4"/>
  <c r="D27" i="3"/>
  <c r="K32" i="3"/>
  <c r="I32" i="3"/>
  <c r="C33" i="3"/>
  <c r="I33" i="3"/>
  <c r="J8" i="3"/>
  <c r="J27" i="3"/>
  <c r="J22" i="3"/>
  <c r="D9" i="3"/>
  <c r="D18" i="3"/>
  <c r="D22" i="3"/>
  <c r="C31" i="3"/>
  <c r="C34" i="3"/>
  <c r="D10" i="3"/>
  <c r="D11" i="3"/>
  <c r="D15" i="3"/>
  <c r="D19" i="3"/>
  <c r="D23" i="3"/>
  <c r="J10" i="3"/>
  <c r="C32" i="3"/>
  <c r="L7" i="3"/>
  <c r="L12" i="3"/>
  <c r="K7" i="4"/>
  <c r="K10" i="4" s="1"/>
  <c r="K11" i="4"/>
  <c r="J23" i="3"/>
  <c r="J16" i="3"/>
  <c r="D13" i="3"/>
  <c r="L8" i="3"/>
  <c r="L22" i="3"/>
  <c r="C11" i="4"/>
  <c r="L19" i="3"/>
  <c r="L23" i="3"/>
  <c r="L11" i="3"/>
  <c r="L16" i="3"/>
  <c r="C10" i="4"/>
  <c r="D17" i="4" s="1"/>
  <c r="J17" i="3"/>
  <c r="D21" i="3"/>
  <c r="D7" i="3"/>
  <c r="D17" i="3"/>
  <c r="J20" i="3"/>
  <c r="J21" i="3"/>
  <c r="D8" i="3"/>
  <c r="D20" i="3"/>
  <c r="I25" i="3"/>
  <c r="I26" i="3" s="1"/>
  <c r="D21" i="4"/>
  <c r="I15" i="4"/>
  <c r="J16" i="4" l="1"/>
  <c r="J22" i="4"/>
  <c r="J18" i="4"/>
  <c r="J19" i="4"/>
  <c r="J15" i="4"/>
  <c r="J8" i="4"/>
  <c r="J10" i="4"/>
  <c r="J20" i="4"/>
  <c r="J21" i="4"/>
  <c r="J12" i="4"/>
  <c r="J17" i="4"/>
  <c r="L8" i="4"/>
  <c r="L10" i="4"/>
  <c r="L22" i="4"/>
  <c r="J24" i="4"/>
  <c r="L11" i="4"/>
  <c r="D7" i="4"/>
  <c r="D12" i="4"/>
  <c r="J12" i="3"/>
  <c r="L10" i="3"/>
  <c r="L15" i="3"/>
  <c r="L18" i="3"/>
  <c r="I31" i="3"/>
  <c r="I34" i="3"/>
  <c r="L27" i="3"/>
  <c r="L17" i="3"/>
  <c r="K33" i="3"/>
  <c r="J13" i="3"/>
  <c r="J24" i="3"/>
  <c r="D24" i="3"/>
  <c r="J7" i="4"/>
  <c r="J15" i="3"/>
  <c r="L20" i="3"/>
  <c r="K34" i="3"/>
  <c r="L9" i="3"/>
  <c r="L13" i="3"/>
  <c r="J11" i="3"/>
  <c r="J14" i="3"/>
  <c r="L21" i="3"/>
  <c r="C37" i="3"/>
  <c r="J18" i="3"/>
  <c r="J19" i="3"/>
  <c r="C25" i="3"/>
  <c r="D25" i="3" s="1"/>
  <c r="J9" i="3"/>
  <c r="C14" i="4"/>
  <c r="D11" i="4"/>
  <c r="J26" i="3"/>
  <c r="I28" i="3"/>
  <c r="D13" i="4"/>
  <c r="D9" i="4"/>
  <c r="M10" i="4"/>
  <c r="D8" i="4"/>
  <c r="J9" i="4"/>
  <c r="D10" i="4"/>
  <c r="D23" i="4"/>
  <c r="D20" i="4"/>
  <c r="D19" i="4"/>
  <c r="D22" i="4"/>
  <c r="D16" i="4"/>
  <c r="D18" i="4"/>
  <c r="L23" i="4"/>
  <c r="L18" i="4"/>
  <c r="L13" i="4"/>
  <c r="P26" i="4"/>
  <c r="L19" i="4"/>
  <c r="L17" i="4"/>
  <c r="P28" i="4"/>
  <c r="L7" i="4"/>
  <c r="L21" i="4"/>
  <c r="L12" i="4"/>
  <c r="L9" i="4"/>
  <c r="P25" i="4"/>
  <c r="P27" i="4"/>
  <c r="J11" i="4"/>
  <c r="I14" i="4"/>
  <c r="K26" i="3"/>
  <c r="L25" i="3"/>
  <c r="L24" i="4"/>
  <c r="D24" i="4"/>
  <c r="K15" i="4"/>
  <c r="L15" i="4" s="1"/>
  <c r="L16" i="4"/>
  <c r="C26" i="3"/>
  <c r="L20" i="4"/>
  <c r="J25" i="3"/>
  <c r="K14" i="4"/>
  <c r="J13" i="4"/>
  <c r="J23" i="4"/>
  <c r="L14" i="3"/>
  <c r="C15" i="4" l="1"/>
  <c r="D15" i="4" s="1"/>
  <c r="K25" i="4"/>
  <c r="L14" i="4"/>
  <c r="K28" i="3"/>
  <c r="L26" i="3"/>
  <c r="J28" i="3"/>
  <c r="I38" i="3"/>
  <c r="I39" i="3" s="1"/>
  <c r="J14" i="4"/>
  <c r="I25" i="4"/>
  <c r="N10" i="4"/>
  <c r="N27" i="4"/>
  <c r="D26" i="3"/>
  <c r="C28" i="3"/>
  <c r="D14" i="4"/>
  <c r="C25" i="4"/>
  <c r="M14" i="4"/>
  <c r="N14" i="4" s="1"/>
  <c r="J25" i="4" l="1"/>
  <c r="I26" i="4"/>
  <c r="J26" i="4" s="1"/>
  <c r="M25" i="4"/>
  <c r="D25" i="4"/>
  <c r="C26" i="4"/>
  <c r="D26" i="4" s="1"/>
  <c r="L28" i="3"/>
  <c r="K38" i="3"/>
  <c r="K39" i="3" s="1"/>
  <c r="D28" i="3"/>
  <c r="C38" i="3"/>
  <c r="C39" i="3" s="1"/>
  <c r="L25" i="4"/>
  <c r="K26" i="4"/>
  <c r="L26" i="4" s="1"/>
  <c r="N25" i="4" l="1"/>
  <c r="M26" i="4"/>
  <c r="N26" i="4" l="1"/>
  <c r="M28" i="4"/>
  <c r="N28" i="4" l="1"/>
  <c r="C31" i="4"/>
  <c r="C33" i="4" s="1"/>
  <c r="C37" i="4" l="1"/>
  <c r="C34" i="2" s="1"/>
  <c r="C35" i="2" s="1"/>
  <c r="C40" i="4"/>
  <c r="C4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Böttges-Papendorf, Dorothee</author>
  </authors>
  <commentList>
    <comment ref="B16" authorId="0" guid="{C70A3CE4-40A8-47EB-9ECD-BD894F898BBD}" shapeId="0" xr:uid="{00000000-0006-0000-0300-000001000000}">
      <text>
        <r>
          <rPr>
            <sz val="8"/>
            <color indexed="81"/>
            <rFont val="Tahoma"/>
            <family val="2"/>
          </rPr>
          <t>BÄK-2008: Übertragbare Kosten sind die durchschnittlichen Praxiskosten in den letzten drei Kalenderjahren vor dem Kalenderjahr des Bewertungsfalls, korrigiert um nicht übertragbare Kosten, kalkulatorische Kosten und künftig entstehende Kosten. Nicht übertragbare Kosten sind solche, die mit nicht übertragbaren Umsatzanteilen zusammenhängen. Kalkulatorische Kosten sind Abschreibungen und Finanzierungskosten sowie z.B. unangemessen hohe oder niedrige Gehälter. Zukünftig entstehende Kosten sind z.B. Mietzahlungen für Praxisräume, die im Eigentum des Abgebers stehen.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Böttges-Papendorf, Dorothee</author>
  </authors>
  <commentList>
    <comment ref="E46" authorId="0" guid="{564AD6A5-0579-4757-94DB-004299EA1B5A}" shapeId="0" xr:uid="{4FDFDB46-09C0-4297-ABAD-360A84648200}">
      <text>
        <r>
          <rPr>
            <b/>
            <sz val="9"/>
            <color indexed="81"/>
            <rFont val="Segoe UI"/>
            <family val="2"/>
          </rPr>
          <t>Böttges-Papendorf, Dorothee:</t>
        </r>
        <r>
          <rPr>
            <sz val="9"/>
            <color indexed="81"/>
            <rFont val="Segoe UI"/>
            <family val="2"/>
          </rPr>
          <t xml:space="preserve">
Kästchen einfügen und das erste Kästchen links ankreuzen.
</t>
        </r>
      </text>
    </comment>
    <comment ref="B83" authorId="0" guid="{D5D6932C-C14D-4E78-A69F-A86DB24B4F24}" shapeId="0" xr:uid="{59BBE316-D0A4-4A75-B10F-496601F02AC3}">
      <text>
        <r>
          <rPr>
            <b/>
            <sz val="9"/>
            <color indexed="81"/>
            <rFont val="Segoe UI"/>
            <family val="2"/>
          </rPr>
          <t xml:space="preserve">Böttges-Papendorf, Dorothee:
</t>
        </r>
        <r>
          <rPr>
            <sz val="9"/>
            <color indexed="81"/>
            <rFont val="Segoe UI"/>
            <family val="2"/>
          </rPr>
          <t xml:space="preserve"> ankreuzen
</t>
        </r>
      </text>
    </comment>
  </commentList>
</comments>
</file>

<file path=xl/sharedStrings.xml><?xml version="1.0" encoding="utf-8"?>
<sst xmlns="http://schemas.openxmlformats.org/spreadsheetml/2006/main" count="467" uniqueCount="332">
  <si>
    <t>KOSTENSTRUKTUR</t>
  </si>
  <si>
    <t>%</t>
  </si>
  <si>
    <t>1.</t>
  </si>
  <si>
    <t>2.</t>
  </si>
  <si>
    <t>Einnahmen aus Privatpraxis</t>
  </si>
  <si>
    <t>Löhne und Gehälter</t>
  </si>
  <si>
    <t>Sozialkosten - gesetzliche</t>
  </si>
  <si>
    <t>Summe Personalkosten 5 bis 7</t>
  </si>
  <si>
    <t>11.</t>
  </si>
  <si>
    <t>Miete/Leasing (einschl. Mietwert)</t>
  </si>
  <si>
    <t>13.</t>
  </si>
  <si>
    <t>14.</t>
  </si>
  <si>
    <t>Geringwertige Wirtschaftsgüter</t>
  </si>
  <si>
    <t>Sonstige Kosten</t>
  </si>
  <si>
    <t>Fremdkapitalzinsen</t>
  </si>
  <si>
    <t>Umsatz</t>
  </si>
  <si>
    <t>Gewinn</t>
  </si>
  <si>
    <t>zur betriebwirtschaftlichen Beratung</t>
  </si>
  <si>
    <t>bei der</t>
  </si>
  <si>
    <t>von</t>
  </si>
  <si>
    <t>an</t>
  </si>
  <si>
    <t>Beratungsunterlagen</t>
  </si>
  <si>
    <t>Die Zusammenstellung der Unterlagen erfolgt ausschließlich für interne Beratungs-</t>
  </si>
  <si>
    <t>zwecke und ist nur gültig zusammen mit den dazu gegebenen mündlichen Er-</t>
  </si>
  <si>
    <t>läuterungen und Beratungshinweisen. Insbesondere können Ansprüche Dritter</t>
  </si>
  <si>
    <t>hieraus nicht abgeleitet werden.</t>
  </si>
  <si>
    <t>positiv</t>
  </si>
  <si>
    <t>neutral</t>
  </si>
  <si>
    <t>negativ</t>
  </si>
  <si>
    <t>Einfluss auf Praxiswert</t>
  </si>
  <si>
    <t>- Anteil Privatpatienten</t>
  </si>
  <si>
    <t>- Honorar je Fall</t>
  </si>
  <si>
    <t>- Anzahl Patienten/Scheine</t>
  </si>
  <si>
    <t xml:space="preserve">  Praxisstrukturen bei Kollegen)</t>
  </si>
  <si>
    <t>- Umfang und Inhalt der Patientenkartei</t>
  </si>
  <si>
    <t>Standort/Räume</t>
  </si>
  <si>
    <t>- Lauflage/Ärztehaus oder abgelegener</t>
  </si>
  <si>
    <t xml:space="preserve">  Geheimtipp?</t>
  </si>
  <si>
    <t>- langfristiger Mietvertrag? Konditionen?</t>
  </si>
  <si>
    <t>- ansprechende/ausreichende Räume</t>
  </si>
  <si>
    <t>- Kauf von Eigentümer oder Umzug</t>
  </si>
  <si>
    <t xml:space="preserve">  notwendig? Übergangszeit?</t>
  </si>
  <si>
    <t>- attraktiver Standort</t>
  </si>
  <si>
    <t>Ruf/Leistungsangebot</t>
  </si>
  <si>
    <t>- Bekanntheitsgrad</t>
  </si>
  <si>
    <t>- deutlich erkennbares Praxisprofil</t>
  </si>
  <si>
    <t>- reine Überweisungspraxis,</t>
  </si>
  <si>
    <t xml:space="preserve">  Belegarzttätigkeit</t>
  </si>
  <si>
    <t>Personal</t>
  </si>
  <si>
    <t>- Altersstruktur</t>
  </si>
  <si>
    <t>- überhöhte/geringe Personalausstattung</t>
  </si>
  <si>
    <t>- Gehaltsgefüge</t>
  </si>
  <si>
    <t>- Qualifikation, Schulungsbedarf</t>
  </si>
  <si>
    <t>- bleiben alle wichtigen Kräfte (auch an</t>
  </si>
  <si>
    <t xml:space="preserve">  Ehegattenverträge denken)</t>
  </si>
  <si>
    <t>- Kündigungsfristen, Mutterschutz,</t>
  </si>
  <si>
    <t xml:space="preserve">  Erziehungsurlaub</t>
  </si>
  <si>
    <t>Praxisorganisation</t>
  </si>
  <si>
    <t>- funktionierende Bestellpraxis</t>
  </si>
  <si>
    <t>- EDV</t>
  </si>
  <si>
    <t>- Investitionsrückstand</t>
  </si>
  <si>
    <t>- hoher Änderungsbedarf</t>
  </si>
  <si>
    <t xml:space="preserve">  führung bisher</t>
  </si>
  <si>
    <t>- angemessener Arztlohn zzgl. Kapital-</t>
  </si>
  <si>
    <t xml:space="preserve">  verzinsung erzielbar?</t>
  </si>
  <si>
    <t>- Rückzahlung von Anfangskrediten aus</t>
  </si>
  <si>
    <t>bisheriger Praxisinhaber</t>
  </si>
  <si>
    <t>- hört ganz auf</t>
  </si>
  <si>
    <t>- zieht weg</t>
  </si>
  <si>
    <t>- sehr ortsgebunden</t>
  </si>
  <si>
    <t>- überleitende Mitarbeit</t>
  </si>
  <si>
    <t>- bleibt in Gemeinschaftspraxis</t>
  </si>
  <si>
    <t>- lässt sich woanders nieder</t>
  </si>
  <si>
    <t>Marktlage</t>
  </si>
  <si>
    <t>- keine Niederlassungsmöglichkeit</t>
  </si>
  <si>
    <t xml:space="preserve">  außerhalb Übernahme?</t>
  </si>
  <si>
    <t>- steigende/fallende Tendenz?</t>
  </si>
  <si>
    <t>- Degressionsgrenze überschritten? (ZÄ)</t>
  </si>
  <si>
    <t>- Überbestand an Geräten</t>
  </si>
  <si>
    <t>- sparsame oder großzügige Praxis-</t>
  </si>
  <si>
    <t>Einrichtung, Kostenstruktur, Geräte</t>
  </si>
  <si>
    <t>Gesamtbeurteilung:</t>
  </si>
  <si>
    <t>- Personalkosten unter-/überdurchschn.?</t>
  </si>
  <si>
    <t>€</t>
  </si>
  <si>
    <t>Steuerberaterin</t>
  </si>
  <si>
    <t>- steigerungsfähig (Arztdichte, Alter und</t>
  </si>
  <si>
    <t>Facharzt für Allgemeinmedizin</t>
  </si>
  <si>
    <t>Fachärztin für Allgemeinmedizin</t>
  </si>
  <si>
    <t>Praxisnachfolgeplanung</t>
  </si>
  <si>
    <t>Dr. Alt</t>
  </si>
  <si>
    <t>Dr. Neu</t>
  </si>
  <si>
    <t>der Bundesärztekammer</t>
  </si>
  <si>
    <t>Die nachfolgende Bewertung basiert auf den Hinweisen zur Bewertung von Arztpraxen</t>
  </si>
  <si>
    <r>
      <t xml:space="preserve">kurz: </t>
    </r>
    <r>
      <rPr>
        <b/>
        <sz val="10"/>
        <rFont val="MS Sans Serif"/>
        <family val="2"/>
      </rPr>
      <t>Bundesärztekammermethode 2008</t>
    </r>
  </si>
  <si>
    <t>1 -3224.1.1 - 1/14 St 34, DATEV Lexinform Nr. 234759). Nach den neuen und von Steuerberatern</t>
  </si>
  <si>
    <t>und Wirtschaftsprüfern bei der Bewertung zu beachtenden gleichlautenden Hinweisen der</t>
  </si>
  <si>
    <t xml:space="preserve">Bundessteuerberaterkammer und des IDW zu den Besonderheiten bei der Ermittlung eines </t>
  </si>
  <si>
    <t>objektivierten Unternehmenswerts kleiner und mittelgroßer Unternehmen sind sie jedenfalls als</t>
  </si>
  <si>
    <t>Vergleichswert für die Plausibilisierung ermittelter objektivierter Werte heranzuziehen.</t>
  </si>
  <si>
    <t>Bei erheblichen Abweichungen besteht eine Hinweispflicht.</t>
  </si>
  <si>
    <t>Dies vorausgeschickt ergeben sich aufgrund der nachfolgenden, vom Auftraggeber bereit-</t>
  </si>
  <si>
    <t>Substanzwert</t>
  </si>
  <si>
    <t>Eine Prüfung der Angaben und Unterlagen hat auftragsgemäß nicht stattgefunden.</t>
  </si>
  <si>
    <t>Stichtag:</t>
  </si>
  <si>
    <t>Goodwill</t>
  </si>
  <si>
    <t>Gesamtwert</t>
  </si>
  <si>
    <t xml:space="preserve">Sie stellt ein Mischverfahren dar aus Substanzwert und ertragsorientierter Goodwill-Ermittlung im </t>
  </si>
  <si>
    <t>Gegensatz zu den weiteren anerkannten Methoden, die ganzheitliche Verfahren sind:</t>
  </si>
  <si>
    <t>nur anwendbar, wenn es tatsächlich ausreichend vergleichbare</t>
  </si>
  <si>
    <t>Verkaufsfälle gibt</t>
  </si>
  <si>
    <t>(modifiziertes) Ertragswertverfahren:</t>
  </si>
  <si>
    <t xml:space="preserve">gestellten Daten, Angaben und Unterlagen zusammenfassend nachfolgende Werte. </t>
  </si>
  <si>
    <t xml:space="preserve">Vergleichswerte </t>
  </si>
  <si>
    <t>86.21.0 Praxen von Allgemeinmedizinern/Praktischen Ärzten</t>
  </si>
  <si>
    <t>Einzelpraxis</t>
  </si>
  <si>
    <t>Gemeinschaftspraxis</t>
  </si>
  <si>
    <t>Praxen insgesamt</t>
  </si>
  <si>
    <t>Einnahmen aus  Kassenpraxis</t>
  </si>
  <si>
    <t>Einnahmen aus sonstiger Tätigkeit</t>
  </si>
  <si>
    <t>Summe der Einnahmen 1 bis 3</t>
  </si>
  <si>
    <t>Materialverbrauch eigene Praxis und eigenes Labor</t>
  </si>
  <si>
    <t>Fremde Laborarbeiten und Nutzung von OP-Zentren</t>
  </si>
  <si>
    <t>Strom, Gas, Wasser, Heizung</t>
  </si>
  <si>
    <t>Versicherungen, Beiträge und Gebühren*</t>
  </si>
  <si>
    <t>Kfz-Kosten</t>
  </si>
  <si>
    <t>Abschreibungen auf Anlagen</t>
  </si>
  <si>
    <t>nicht zugeordnete bzw. statistisch nicht signifikante Kostenpositionen**</t>
  </si>
  <si>
    <t>Summe Kosten 8 bis 18</t>
  </si>
  <si>
    <t>Zwischensaldo I 4 minus 19</t>
  </si>
  <si>
    <t>Reinertrag 20 minus 21</t>
  </si>
  <si>
    <t>Weitere Kennzahlen</t>
  </si>
  <si>
    <t>Praxiseinnahmen</t>
  </si>
  <si>
    <t>./.</t>
  </si>
  <si>
    <t>Fremde Laborleistungen</t>
  </si>
  <si>
    <t>=</t>
  </si>
  <si>
    <t>Praxisleistung</t>
  </si>
  <si>
    <t>Praxisleistung je Beschäftigten</t>
  </si>
  <si>
    <t>Beschäftigte im Durchschnitt</t>
  </si>
  <si>
    <t>davon Inhaber/unentgeltlich</t>
  </si>
  <si>
    <t>Personalkosten je entgeltl. Beschäftigten</t>
  </si>
  <si>
    <t>Reinertrag je Praxis</t>
  </si>
  <si>
    <t>Reinertrag je Praxisinhaber</t>
  </si>
  <si>
    <t>* KV- bzw. KZV-Verwaltungskosten sind in Zeile 18 "Sonstige Kosten" enthalten, ebenso wie die früher gesondert ausgewiesenen Fort- und Weiterbildungskosten.</t>
  </si>
  <si>
    <t xml:space="preserve">** Saldenanpassung wegen beim Statistischen Bundesamt nicht ausgewerteter Einzelpositionen (= Nullwerte in der Tabelle). Vergleiche hierzu auch die Erläuterungen (oben vor den Tabellen, </t>
  </si>
  <si>
    <t>insbesondere unter Ziffer 6.).</t>
  </si>
  <si>
    <t>Sozialkosten - übrige einschl. Honorare für Assistenz und Stellvertretung</t>
  </si>
  <si>
    <t>Kostenstruktur der letzten drei Jahre</t>
  </si>
  <si>
    <t>Einzelpraxis der Fachrichtung:</t>
  </si>
  <si>
    <t>Praxis Dr. Alt</t>
  </si>
  <si>
    <t>Reinertrag der Praxis</t>
  </si>
  <si>
    <t>Bereinigte KOSTENSTRUKTUR</t>
  </si>
  <si>
    <t>Gesamteinnahmen Praxis</t>
  </si>
  <si>
    <t>nicht übertragbar aufgrund Spezialqualifikation</t>
  </si>
  <si>
    <t>nicht übertragbare persönliche Umsätze (z.B. Lehrtätgikeit)</t>
  </si>
  <si>
    <t>übertragbarer Umsatz</t>
  </si>
  <si>
    <t>Summe übrige Kosten bisher</t>
  </si>
  <si>
    <t>Personalkosten bereinigt</t>
  </si>
  <si>
    <t>Korrekturen (bitte mit Vorzeichen eingeben!)</t>
  </si>
  <si>
    <t>übertragbare Kosten 8 bis 18</t>
  </si>
  <si>
    <t>übertragbarer Gewinn</t>
  </si>
  <si>
    <t>abzüglich alternatives Arztgehalt</t>
  </si>
  <si>
    <t>= nachhaltiger Gewinn</t>
  </si>
  <si>
    <t>x Prognosemultiplikator</t>
  </si>
  <si>
    <t>Vergleichswerte:</t>
  </si>
  <si>
    <t>Durchschnitt der</t>
  </si>
  <si>
    <t>letzten 3 Jahre</t>
  </si>
  <si>
    <t>Sonderabschreibungen</t>
  </si>
  <si>
    <t>Sonderabschreibungen § 7g EStG</t>
  </si>
  <si>
    <t>Mieterhöhung</t>
  </si>
  <si>
    <t>Kosten häusliches Arbeitzimmer</t>
  </si>
  <si>
    <t>Vergleichswert</t>
  </si>
  <si>
    <t>StatBundesamt</t>
  </si>
  <si>
    <t>Umgerechnet nach Praxisgröße ergeben sich dann folgende Werte:</t>
  </si>
  <si>
    <t>Kalkulatorisches Arztgehalt</t>
  </si>
  <si>
    <t>angemessenes Arztgehalt</t>
  </si>
  <si>
    <t>unter 40</t>
  </si>
  <si>
    <t>ab 40</t>
  </si>
  <si>
    <t>ab 65</t>
  </si>
  <si>
    <t>ab 90</t>
  </si>
  <si>
    <t>ab 115</t>
  </si>
  <si>
    <t>ab 140</t>
  </si>
  <si>
    <t>ab 165</t>
  </si>
  <si>
    <t>ab 190</t>
  </si>
  <si>
    <t>ab 215</t>
  </si>
  <si>
    <t>ab 240</t>
  </si>
  <si>
    <t>Kalkulatorisches Arztgehalt'!A1</t>
  </si>
  <si>
    <t xml:space="preserve">vgl.Tabelle </t>
  </si>
  <si>
    <t>Gemäß Hinweisen der BÄK 2008 ist das kalkulatorische Arztgehalt zu staffeln je nach Praxisgröße gemessen am übertragbaren Umsatz.</t>
  </si>
  <si>
    <t>Der Ausgangswert 2008 wurde dabei mit 76.000 € angegeben. Die Größen orientieren sich am kalkulatorischen Arztgehalt gem. EBM.</t>
  </si>
  <si>
    <t>(abgeleitet von den angenommenen Jahren der Patientenbindung)</t>
  </si>
  <si>
    <t xml:space="preserve">Einzelpraxis </t>
  </si>
  <si>
    <t>Berufsausübungsgemeinschaft</t>
  </si>
  <si>
    <t>Prognosemultiplikator</t>
  </si>
  <si>
    <t>Zu berücksichtigende Faktoren</t>
  </si>
  <si>
    <t>Weitere Faktoren können den Wert beeinflussen. Diese Faktoren beeinflussen nicht den ermittelten nachhaltigen Gewinn, sondern den Prognosemultiplikator. Dabei geht die Bundesärztekammer davon aus, dass sich bei Berücksichtigung dieser Faktoren der nach der Grundformel errechnete ideelle Wert i.d.R. nicht um mehr als 20 % verändert. Das heißt, der Multiplikator kann zwischen 1,6 und 2,4 liegen.</t>
  </si>
  <si>
    <t>Die Bundesärztekammer nennt folgende Faktoren, die berücksichtigt werden können, ohne jedoch Hinweise zur Gewichtung oder Bewertung zu geben, so dass diese der Einschätzung der Beteiligten vorbehalten bleibt.</t>
  </si>
  <si>
    <t>vgl. Tabelle</t>
  </si>
  <si>
    <t>Prognosemultiplikator BÄK-2008'!A1</t>
  </si>
  <si>
    <t>Bewertung</t>
  </si>
  <si>
    <t>Gewichtung</t>
  </si>
  <si>
    <t>Zu-/Abschlag</t>
  </si>
  <si>
    <t>Ortslage der Praxis</t>
  </si>
  <si>
    <t>Praxisstruktur (z.B. Überweisungspraxis, Konsiliarpraxis)</t>
  </si>
  <si>
    <t>Arztdichte</t>
  </si>
  <si>
    <t>Möglichkeit/Pflicht, die Praxis in den Räumen weiterzuführen</t>
  </si>
  <si>
    <t>Qualitätsmanagement</t>
  </si>
  <si>
    <t>regionale Honorarverteilungsregelungen für den Vertragsarzt</t>
  </si>
  <si>
    <t>Dauer der Berufsausübung des abgebenden Arztes</t>
  </si>
  <si>
    <t>Zulassung als Vertragsarzt in einem gesperrten Planungsbereich bei Fortführung der Praxis</t>
  </si>
  <si>
    <t>Anstellung von Ärzten</t>
  </si>
  <si>
    <t>Kooperationen (Praxisgemeinschaft, Apparategemeinschaft, Medizinische Kooperationsgemeinschaft usw.)</t>
  </si>
  <si>
    <t>Wert nach Gewichtung</t>
  </si>
  <si>
    <t>Ausgangswerte gem. BÄK 2008</t>
  </si>
  <si>
    <t>Kriterien</t>
  </si>
  <si>
    <t>Randlage</t>
  </si>
  <si>
    <t>Zentrum</t>
  </si>
  <si>
    <t>Ärztehaus</t>
  </si>
  <si>
    <t xml:space="preserve">Tätigkeitsumfang, z.B. hälftiger Versorgungsauftrag </t>
  </si>
  <si>
    <t>egal bzw. evtl. Berücksichtigung bei Abzug des Arztgehalts</t>
  </si>
  <si>
    <t>Ausgangswert</t>
  </si>
  <si>
    <t>Wert nach Berücksichtigung des wertbeeinflussenden Faktoren</t>
  </si>
  <si>
    <t>höchstens</t>
  </si>
  <si>
    <t>mindestens</t>
  </si>
  <si>
    <t>Ansatz</t>
  </si>
  <si>
    <t>kein Vorschlag der BÄK!</t>
  </si>
  <si>
    <t>AfA-Differenz nach Kauf</t>
  </si>
  <si>
    <t xml:space="preserve">= ideeller Wert (Goodwill) </t>
  </si>
  <si>
    <t>Bandbreite bei Multiplikator</t>
  </si>
  <si>
    <t>Es gibt eine weitere Checkliste mit Kriterien.</t>
  </si>
  <si>
    <t>Aber auch da muss der Faktor frei</t>
  </si>
  <si>
    <t>positiv-negativ-neutral, keine abgesicherte</t>
  </si>
  <si>
    <t>Gewichtung.</t>
  </si>
  <si>
    <t>Beispiele! Keine offizielle Checkliste der BÄK!</t>
  </si>
  <si>
    <t>Feststellungen können nur als Verhandlungsgrundlage helfen.</t>
  </si>
  <si>
    <t>Zusammenfassung!A1</t>
  </si>
  <si>
    <t>Ausgangsdaten Kostenstruktur'!A1</t>
  </si>
  <si>
    <t>Ermittlung Goodwill'!A1</t>
  </si>
  <si>
    <t>Vergleichswerte-StaBu-PraktArzt'!A1</t>
  </si>
  <si>
    <t>Anlage: Substanzwertgutachten</t>
  </si>
  <si>
    <t>Anlage: Vertragsunterlagen</t>
  </si>
  <si>
    <t>Vergleichswerte Praxiskauf'!A1</t>
  </si>
  <si>
    <t>med.-technische Geräte</t>
  </si>
  <si>
    <t>+</t>
  </si>
  <si>
    <t>Bau-/Umbaukosten</t>
  </si>
  <si>
    <t>Praxisinvestition</t>
  </si>
  <si>
    <t>Betriebsmittelkredit</t>
  </si>
  <si>
    <t>Finanzierungsvolumen</t>
  </si>
  <si>
    <t>Einzelpraxis-überführung in eine BAG</t>
  </si>
  <si>
    <t>Beitritt in eine BAG</t>
  </si>
  <si>
    <t>Übernahme einer BAG durch mehrere Ärzte</t>
  </si>
  <si>
    <t>Neuanschaffungen</t>
  </si>
  <si>
    <t>Substanzwert zzgl. Neuanschaffungen</t>
  </si>
  <si>
    <t>Bau- u. Umbaukosten</t>
  </si>
  <si>
    <t>Praxisinvestitionen</t>
  </si>
  <si>
    <t>Finanzierungsbedarf einer Hausarztpraxis 2013/2014</t>
  </si>
  <si>
    <t>Einzelpraxis-übernahme</t>
  </si>
  <si>
    <t>Quelle: apoBank und ZI, Existenzgründungsanalyse Ärzte 2013/2014, Mai 2015, S. 7.</t>
  </si>
  <si>
    <t>Summe Kaufpreis/Übernahmepreis</t>
  </si>
  <si>
    <t>davon:</t>
  </si>
  <si>
    <t>Einstieg in eine BAG</t>
  </si>
  <si>
    <t xml:space="preserve">siehe Tabelle </t>
  </si>
  <si>
    <t>Da überall Durchschnittswerte verwendet werden, sind die Werte nur begrenzt</t>
  </si>
  <si>
    <t>und auch die Finanzierung mit einzubeziehen, um die Kapitaldienstfähigkeit zu prüfen.</t>
  </si>
  <si>
    <t>Alle Werte sind frei erfunden und dienen als Fallstudie der Illustration!</t>
  </si>
  <si>
    <t>Fachbuch Branchenkennzahlen</t>
  </si>
  <si>
    <t>"das" Verfahren der Wahl; sollte als Stand der Technik</t>
  </si>
  <si>
    <t>übertragbarer Gewinn vor Finanzierungsksoten</t>
  </si>
  <si>
    <t>Finanzierungskosten Substanzwert</t>
  </si>
  <si>
    <t>vgl.</t>
  </si>
  <si>
    <t>vergleichbar. Allerdings ist das Investitionsvolumen (noch ohne mögliche Bau-</t>
  </si>
  <si>
    <t>und Umbaukosten, Neuanschaffungen und Betriebsmittelkredit) im vorliegenden</t>
  </si>
  <si>
    <t>In jedem Fall ist anzutraten, noch einmal eine reine Ertragswertermittlung zu starten</t>
  </si>
  <si>
    <t>Fall ziemlich hoch. Im Übernahmefall ist aber auch der Substanzwert hoch.</t>
  </si>
  <si>
    <t>weitere Vergleichswerte vgl.</t>
  </si>
  <si>
    <t>Quelle: Deutsches Ärzteblatt, Jahrgang 105, Heft 51/52 v. 22.12.2008, S. 2772 ff.</t>
  </si>
  <si>
    <t xml:space="preserve">Die Hinweise sind nicht rechtlich verbindlich und stellen auch keine reine Ertragswertmethode </t>
  </si>
  <si>
    <t xml:space="preserve">Sie sind aber als branchenspezifisches Bewertungsverfahren in der Praxis verbreitet und daher </t>
  </si>
  <si>
    <t>auch steuerlich anerkannt (vgl. zuletzt Bayer. Landesamt für Steuern v. 02.03.2014 -</t>
  </si>
  <si>
    <t>Vergleichswertverfahren:</t>
  </si>
  <si>
    <t xml:space="preserve"> immer (ggf. zusätzlich) durchgeführt werden für Kontrollzwecke.</t>
  </si>
  <si>
    <t>als im "normalen" Übernahmefall, z.B. weil die Praxis noch nicht überaltert ist.</t>
  </si>
  <si>
    <t>gesamt Personalkosten bisher</t>
  </si>
  <si>
    <t>übertragbarer Gewinn - gerundet -</t>
  </si>
  <si>
    <t>davon abzgl. überhöhte Gehälter (z.B. Personalüberbestand)</t>
  </si>
  <si>
    <t>dazu zzgl. niedrige Kosten (z.B. unentgeltliche Mitarbeit Ehegatte)</t>
  </si>
  <si>
    <t>Einstieg in eine BAG
(pro Inhaber)</t>
  </si>
  <si>
    <t>Beitritt in eine BAG
(pro Inhaber)</t>
  </si>
  <si>
    <t>Übernahme einer BAG
durch mehrere Ärzte</t>
  </si>
  <si>
    <t>Einzelpraxis-
übernahme</t>
  </si>
  <si>
    <t>*   KV- bzw. KZV-Verwaltungskosten sind in Zeile 18 "Sonstige Kosten" enthalten, ebenso wie die früher gesondert ausgewiesenen Fort- und Weiterbildungskosten.</t>
  </si>
  <si>
    <t>gelb hinterlegte Zellen = Eingabewerte</t>
  </si>
  <si>
    <t>Einzelpraxis-</t>
  </si>
  <si>
    <t>neugründung/€</t>
  </si>
  <si>
    <t>Berechnungsverfahren frei entwickelt -</t>
  </si>
  <si>
    <t>verhandelt werden. Es gibt nur Aussagen zu</t>
  </si>
  <si>
    <t>Checkliste Praxiswertbeeinflussende Faktoren</t>
  </si>
  <si>
    <t xml:space="preserve">  Cashflow gesichert?</t>
  </si>
  <si>
    <t>Maxi Mustermann</t>
  </si>
  <si>
    <t>umgerechnet sowie auch die vollen Werte in der größenabhängigen Abstufung ermittelt.</t>
  </si>
  <si>
    <t>Heruntergerechnet auf einen angestellten Arzt mit 40 Wochenstunden ergibt das rund 76.000 €.</t>
  </si>
  <si>
    <r>
      <t>Ausgangswerte 2008</t>
    </r>
    <r>
      <rPr>
        <vertAlign val="superscript"/>
        <sz val="10"/>
        <color indexed="8"/>
        <rFont val="Arial"/>
        <family val="2"/>
      </rPr>
      <t>1)</t>
    </r>
  </si>
  <si>
    <r>
      <t xml:space="preserve">EBM </t>
    </r>
    <r>
      <rPr>
        <sz val="10"/>
        <color indexed="8"/>
        <rFont val="Calibri"/>
        <family val="2"/>
      </rPr>
      <t>×</t>
    </r>
    <r>
      <rPr>
        <sz val="10"/>
        <color indexed="8"/>
        <rFont val="Arial"/>
        <family val="2"/>
      </rPr>
      <t xml:space="preserve"> 40/51</t>
    </r>
  </si>
  <si>
    <t>EBM × 40/51</t>
  </si>
  <si>
    <r>
      <t>1</t>
    </r>
    <r>
      <rPr>
        <sz val="8"/>
        <rFont val="Arial"/>
        <family val="2"/>
      </rPr>
      <t xml:space="preserve"> Stand lt. „Hinweisen“ BÄK 2008.</t>
    </r>
  </si>
  <si>
    <t>übertragbarer Umsatz
in
in T€</t>
  </si>
  <si>
    <t>EBM 100 %</t>
  </si>
  <si>
    <t>Checkliste wertbeeinflussende Faktoren'!A1</t>
  </si>
  <si>
    <t>wie gemäß IDW-Standard S1 aus 2008 grundsätzlich gefordert  (vgl. Grundsätze zur Durchführung</t>
  </si>
  <si>
    <t>von Unternehmensbewertungen IDW S1 i.d.F. v. 02.04.2008, FN Nr. 7/2008, S. 271 ff.) dar.</t>
  </si>
  <si>
    <t>Das kann bedeuten, dass die erforderlichen Zusatzinvestitionen niedriger sind</t>
  </si>
  <si>
    <t>Dabei entspricht der Ausgangswert dem seinerzeitigen kalkulatorischen Arztgehalt von 95.533 € bei einer Wochenarbeitszeit von 51 Stunden.</t>
  </si>
  <si>
    <t>gemäß Wertgutachten Fa. ABCmed vom 27.07.2020</t>
  </si>
  <si>
    <t>per September 2020 für Planungszwecke</t>
  </si>
  <si>
    <t>Musterort, 30.09.2020</t>
  </si>
  <si>
    <t>2017/2018, S. 100 ff.</t>
  </si>
  <si>
    <t>Weitere Erläuterungen zur Fallstudie und den "Stellschrauben" im redaktionellen Teil 5/9.4.8.</t>
  </si>
  <si>
    <t>Stand Januar 2020</t>
  </si>
  <si>
    <t>3 Erhöhung ab 4/2020, https://www.kbv.de/media/sp/EBM_2020_04_01_BA_455_BeeG_EBM_WE_Teil_A_D_E.pdf, Abruf 15.01.2020.</t>
  </si>
  <si>
    <r>
      <t>2</t>
    </r>
    <r>
      <rPr>
        <sz val="8"/>
        <rFont val="Arial"/>
        <family val="2"/>
      </rPr>
      <t xml:space="preserve"> Umgerechnet aus aktuellem EBM gem. Beschlüssen von 2007 (105.571,80 €); https://www.kbv.de/media/sp/EBM_2020_04_01_BA_455_BeeG_EBM_WE_Teil_A_D_E.pdf </t>
    </r>
  </si>
  <si>
    <r>
      <t>angepasste Werte ab 2008 bis 2019</t>
    </r>
    <r>
      <rPr>
        <vertAlign val="superscript"/>
        <sz val="10"/>
        <color indexed="8"/>
        <rFont val="Arial"/>
        <family val="2"/>
      </rPr>
      <t>2)</t>
    </r>
  </si>
  <si>
    <r>
      <t>aktuelle Werte ab 2020</t>
    </r>
    <r>
      <rPr>
        <vertAlign val="superscript"/>
        <sz val="10"/>
        <color indexed="8"/>
        <rFont val="Arial"/>
        <family val="2"/>
      </rPr>
      <t>3)</t>
    </r>
  </si>
  <si>
    <t xml:space="preserve">Für den inzwischen erhöhten Wert von für EBM-Zwecke von rd. 105.000 € (bis 2019) und rd. 117.000 € (ab 4/202020) wurden die Werte entsprechend </t>
  </si>
  <si>
    <t>oben griffweise aufgeteilt</t>
  </si>
  <si>
    <t>-</t>
  </si>
  <si>
    <t>Quelle: apoBank und ZI, Existenzgründungsanalyse Ärzte 2015/2016</t>
  </si>
  <si>
    <t>Vergleichswerte aus der letzten Kostenstrukturstatistik des Statistischen Bundesamtes 2013 (Erhebungszeitraum 2011), Fachserie 2 Reihe 1.6.1. Folgejahre leider nicht mehr frei verfügbar.</t>
  </si>
  <si>
    <t>Finanzierungsbedarf einer Hausarztpraxis 2015/2016</t>
  </si>
  <si>
    <t>- Qualitätssicherung und Zertifikate</t>
  </si>
  <si>
    <t xml:space="preserve">  auf dem neuesten Stand</t>
  </si>
  <si>
    <t>- Mitarbeiter mit abrechenbaren Zusatz-</t>
  </si>
  <si>
    <t xml:space="preserve">  qualifikationen</t>
  </si>
  <si>
    <t>Anzahl Wertungen (max.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</si>
</sst>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quot;.&quot;"/>
    <numFmt numFmtId="166" formatCode="0.0%"/>
    <numFmt numFmtId="167" formatCode="#,##0\ &quot;€&quot;"/>
    <numFmt numFmtId="168" formatCode="#,##0.00\ _€"/>
  </numFmts>
  <fonts count="28" x14ac:knownFonts="1">
    <font>
      <sz val="10"/>
      <name val="MS Sans Serif"/>
    </font>
    <font>
      <b/>
      <sz val="10"/>
      <name val="Arial"/>
      <family val="2"/>
    </font>
    <font>
      <b/>
      <sz val="14"/>
      <name val="Arial"/>
      <family val="2"/>
    </font>
    <font>
      <sz val="10"/>
      <name val="Arial"/>
      <family val="2"/>
    </font>
    <font>
      <i/>
      <sz val="10"/>
      <name val="Arial"/>
      <family val="2"/>
    </font>
    <font>
      <sz val="8"/>
      <name val="Arial"/>
      <family val="2"/>
    </font>
    <font>
      <b/>
      <sz val="10"/>
      <name val="MS Sans Serif"/>
      <family val="2"/>
    </font>
    <font>
      <sz val="10"/>
      <name val="MS Sans Serif"/>
      <family val="2"/>
    </font>
    <font>
      <b/>
      <sz val="14"/>
      <name val="MS Sans Serif"/>
      <family val="2"/>
    </font>
    <font>
      <b/>
      <sz val="12"/>
      <name val="Arial"/>
      <family val="2"/>
    </font>
    <font>
      <sz val="14"/>
      <name val="MS Sans Serif"/>
      <family val="2"/>
    </font>
    <font>
      <sz val="8"/>
      <color indexed="81"/>
      <name val="Tahoma"/>
      <family val="2"/>
    </font>
    <font>
      <sz val="9"/>
      <name val="Arial"/>
      <family val="2"/>
    </font>
    <font>
      <sz val="12"/>
      <name val="Times New Roman"/>
      <family val="1"/>
    </font>
    <font>
      <sz val="12"/>
      <name val="Arial"/>
      <family val="2"/>
    </font>
    <font>
      <sz val="10"/>
      <name val="Times New Roman"/>
      <family val="1"/>
    </font>
    <font>
      <sz val="10"/>
      <color indexed="8"/>
      <name val="Arial"/>
      <family val="2"/>
    </font>
    <font>
      <vertAlign val="superscript"/>
      <sz val="10"/>
      <color indexed="8"/>
      <name val="Arial"/>
      <family val="2"/>
    </font>
    <font>
      <sz val="10"/>
      <color indexed="8"/>
      <name val="Calibri"/>
      <family val="2"/>
    </font>
    <font>
      <sz val="7"/>
      <name val="Arial"/>
      <family val="2"/>
    </font>
    <font>
      <u/>
      <sz val="10"/>
      <color theme="10"/>
      <name val="MS Sans Serif"/>
      <family val="2"/>
    </font>
    <font>
      <sz val="10"/>
      <color rgb="FFFF0000"/>
      <name val="Arial"/>
      <family val="2"/>
    </font>
    <font>
      <sz val="10"/>
      <color rgb="FF000000"/>
      <name val="Arial"/>
      <family val="2"/>
    </font>
    <font>
      <b/>
      <sz val="10"/>
      <color rgb="FF000000"/>
      <name val="Arial"/>
      <family val="2"/>
    </font>
    <font>
      <b/>
      <sz val="10"/>
      <color rgb="FFFF0000"/>
      <name val="Arial"/>
      <family val="2"/>
    </font>
    <font>
      <sz val="10"/>
      <color rgb="FFFF0000"/>
      <name val="MS Sans Serif"/>
    </font>
    <font>
      <sz val="9"/>
      <color indexed="81"/>
      <name val="Segoe UI"/>
      <family val="2"/>
    </font>
    <font>
      <b/>
      <sz val="9"/>
      <color indexed="81"/>
      <name val="Segoe UI"/>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0C0C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20" fillId="0" borderId="0" applyNumberFormat="0" applyFill="0" applyBorder="0" applyAlignment="0" applyProtection="0"/>
  </cellStyleXfs>
  <cellXfs count="330">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3" fillId="0" borderId="0" xfId="0" applyFont="1" applyAlignment="1">
      <alignment horizontal="center"/>
    </xf>
    <xf numFmtId="0" fontId="3" fillId="0" borderId="0" xfId="0" quotePrefix="1" applyFont="1"/>
    <xf numFmtId="0" fontId="2" fillId="0" borderId="0" xfId="0" applyFont="1" applyAlignment="1">
      <alignment horizontal="center"/>
    </xf>
    <xf numFmtId="0" fontId="3" fillId="0" borderId="1" xfId="0" applyFont="1" applyBorder="1"/>
    <xf numFmtId="0" fontId="3" fillId="0" borderId="0" xfId="0" applyFont="1" applyBorder="1"/>
    <xf numFmtId="0" fontId="3" fillId="0" borderId="0" xfId="0" applyFont="1" applyAlignment="1">
      <alignment horizontal="right"/>
    </xf>
    <xf numFmtId="49" fontId="3" fillId="0" borderId="0" xfId="0" applyNumberFormat="1" applyFont="1"/>
    <xf numFmtId="49" fontId="1" fillId="0" borderId="0" xfId="0" applyNumberFormat="1" applyFont="1"/>
    <xf numFmtId="49" fontId="3" fillId="0" borderId="0" xfId="0" applyNumberFormat="1" applyFont="1" applyFill="1"/>
    <xf numFmtId="0" fontId="5" fillId="0" borderId="0" xfId="0" applyFont="1"/>
    <xf numFmtId="0" fontId="5" fillId="0" borderId="0" xfId="0" applyFont="1" applyAlignment="1">
      <alignment horizontal="center"/>
    </xf>
    <xf numFmtId="0" fontId="6" fillId="0" borderId="0" xfId="0" applyFont="1"/>
    <xf numFmtId="0" fontId="7" fillId="0" borderId="0" xfId="0" applyFont="1"/>
    <xf numFmtId="14" fontId="7" fillId="0" borderId="0" xfId="0" applyNumberFormat="1" applyFont="1"/>
    <xf numFmtId="0" fontId="6" fillId="0" borderId="0" xfId="0" applyFont="1" applyAlignment="1">
      <alignment horizontal="center"/>
    </xf>
    <xf numFmtId="0" fontId="3" fillId="0" borderId="2" xfId="0" applyFont="1" applyFill="1" applyBorder="1" applyAlignment="1" applyProtection="1">
      <alignment vertical="top"/>
      <protection hidden="1"/>
    </xf>
    <xf numFmtId="165" fontId="3" fillId="0" borderId="0" xfId="0" applyNumberFormat="1" applyFont="1" applyFill="1" applyBorder="1" applyAlignment="1">
      <alignment horizontal="right" vertical="top"/>
    </xf>
    <xf numFmtId="0" fontId="3" fillId="0" borderId="0" xfId="0" applyFont="1" applyFill="1" applyBorder="1" applyAlignment="1">
      <alignment horizontal="right"/>
    </xf>
    <xf numFmtId="0" fontId="3" fillId="0" borderId="0" xfId="0" applyFont="1" applyFill="1" applyBorder="1" applyAlignment="1">
      <alignment horizontal="right" wrapText="1"/>
    </xf>
    <xf numFmtId="168" fontId="3" fillId="0" borderId="0" xfId="0" applyNumberFormat="1" applyFont="1" applyFill="1" applyBorder="1" applyAlignment="1">
      <alignment horizontal="right"/>
    </xf>
    <xf numFmtId="168" fontId="3" fillId="0" borderId="0" xfId="0" applyNumberFormat="1" applyFont="1" applyFill="1" applyBorder="1" applyAlignment="1" applyProtection="1">
      <alignment horizontal="right" vertical="top"/>
      <protection locked="0" hidden="1"/>
    </xf>
    <xf numFmtId="0" fontId="4" fillId="0" borderId="0" xfId="0" applyFont="1" applyFill="1" applyBorder="1" applyAlignment="1">
      <alignment horizontal="right"/>
    </xf>
    <xf numFmtId="0" fontId="3" fillId="0" borderId="3" xfId="0" applyFont="1" applyFill="1" applyBorder="1" applyAlignment="1" applyProtection="1">
      <alignment vertical="top"/>
      <protection hidden="1"/>
    </xf>
    <xf numFmtId="165" fontId="3" fillId="0" borderId="0" xfId="0" applyNumberFormat="1" applyFont="1" applyAlignment="1">
      <alignment horizontal="right"/>
    </xf>
    <xf numFmtId="165" fontId="7" fillId="0" borderId="0" xfId="0" applyNumberFormat="1" applyFont="1" applyAlignment="1">
      <alignment horizontal="left"/>
    </xf>
    <xf numFmtId="165" fontId="7" fillId="2" borderId="0" xfId="0" applyNumberFormat="1" applyFont="1" applyFill="1" applyAlignment="1">
      <alignment horizontal="right" vertical="center"/>
    </xf>
    <xf numFmtId="0" fontId="2" fillId="2" borderId="0" xfId="0" applyFont="1" applyFill="1" applyAlignment="1">
      <alignment horizontal="left" vertical="center"/>
    </xf>
    <xf numFmtId="168" fontId="8" fillId="2" borderId="0" xfId="0" applyNumberFormat="1" applyFont="1" applyFill="1" applyAlignment="1">
      <alignment horizontal="left" vertical="center"/>
    </xf>
    <xf numFmtId="0" fontId="7" fillId="0" borderId="0" xfId="0" applyFont="1" applyFill="1"/>
    <xf numFmtId="0" fontId="9" fillId="2" borderId="0" xfId="0" applyFont="1" applyFill="1" applyAlignment="1">
      <alignment horizontal="left" vertical="center"/>
    </xf>
    <xf numFmtId="168" fontId="10" fillId="2" borderId="0" xfId="0" applyNumberFormat="1" applyFont="1" applyFill="1" applyAlignment="1">
      <alignment horizontal="right" vertical="center"/>
    </xf>
    <xf numFmtId="0" fontId="10" fillId="2" borderId="0" xfId="0" applyFont="1" applyFill="1" applyAlignment="1">
      <alignment horizontal="right" vertical="center"/>
    </xf>
    <xf numFmtId="0" fontId="10" fillId="2" borderId="0" xfId="0" applyFont="1" applyFill="1" applyAlignment="1"/>
    <xf numFmtId="0" fontId="7" fillId="0" borderId="0" xfId="0" applyFont="1" applyFill="1" applyAlignment="1"/>
    <xf numFmtId="165" fontId="7" fillId="0" borderId="0" xfId="0" applyNumberFormat="1" applyFont="1" applyAlignment="1">
      <alignment horizontal="right"/>
    </xf>
    <xf numFmtId="168" fontId="7" fillId="0" borderId="0" xfId="0" applyNumberFormat="1" applyFont="1" applyAlignment="1">
      <alignment horizontal="center"/>
    </xf>
    <xf numFmtId="168" fontId="7" fillId="0" borderId="0" xfId="0" applyNumberFormat="1" applyFont="1" applyBorder="1" applyAlignment="1"/>
    <xf numFmtId="165" fontId="3" fillId="0" borderId="0"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hidden="1"/>
    </xf>
    <xf numFmtId="0" fontId="7" fillId="0" borderId="4" xfId="0" applyFont="1" applyBorder="1"/>
    <xf numFmtId="0" fontId="3" fillId="0" borderId="0" xfId="0" applyFont="1" applyFill="1" applyBorder="1" applyAlignment="1" applyProtection="1">
      <alignment horizontal="center" vertical="top" wrapText="1"/>
      <protection hidden="1"/>
    </xf>
    <xf numFmtId="0" fontId="7" fillId="0" borderId="0" xfId="0" applyFont="1" applyBorder="1"/>
    <xf numFmtId="165" fontId="3" fillId="0" borderId="0" xfId="0" applyNumberFormat="1" applyFont="1" applyFill="1" applyAlignment="1" applyProtection="1">
      <alignment horizontal="right"/>
      <protection hidden="1"/>
    </xf>
    <xf numFmtId="0" fontId="1" fillId="0" borderId="3" xfId="0" applyFont="1" applyFill="1" applyBorder="1" applyAlignment="1" applyProtection="1">
      <alignment vertical="center"/>
      <protection hidden="1"/>
    </xf>
    <xf numFmtId="168" fontId="3" fillId="0" borderId="5" xfId="0" applyNumberFormat="1" applyFont="1" applyFill="1" applyBorder="1" applyAlignment="1" applyProtection="1">
      <alignment horizontal="center"/>
      <protection hidden="1"/>
    </xf>
    <xf numFmtId="10" fontId="3" fillId="0" borderId="6" xfId="0" applyNumberFormat="1" applyFont="1" applyFill="1" applyBorder="1" applyAlignment="1" applyProtection="1">
      <alignment horizontal="center"/>
      <protection hidden="1"/>
    </xf>
    <xf numFmtId="168" fontId="3" fillId="0" borderId="7" xfId="0" applyNumberFormat="1" applyFont="1" applyFill="1" applyBorder="1" applyAlignment="1" applyProtection="1">
      <alignment horizontal="center"/>
      <protection hidden="1"/>
    </xf>
    <xf numFmtId="10" fontId="3" fillId="0" borderId="7" xfId="0" applyNumberFormat="1" applyFont="1" applyFill="1" applyBorder="1" applyAlignment="1" applyProtection="1">
      <alignment horizontal="center"/>
      <protection hidden="1"/>
    </xf>
    <xf numFmtId="10" fontId="3" fillId="0" borderId="8" xfId="0" applyNumberFormat="1" applyFont="1" applyFill="1" applyBorder="1" applyAlignment="1" applyProtection="1">
      <alignment horizontal="center"/>
      <protection hidden="1"/>
    </xf>
    <xf numFmtId="168" fontId="3" fillId="0" borderId="0" xfId="0" applyNumberFormat="1" applyFont="1" applyFill="1" applyBorder="1" applyAlignment="1" applyProtection="1">
      <alignment horizontal="center"/>
      <protection hidden="1"/>
    </xf>
    <xf numFmtId="165" fontId="3" fillId="0" borderId="0" xfId="0" applyNumberFormat="1" applyFont="1" applyFill="1" applyBorder="1" applyAlignment="1" applyProtection="1">
      <alignment horizontal="right" vertical="top"/>
      <protection hidden="1"/>
    </xf>
    <xf numFmtId="0" fontId="3" fillId="0" borderId="9" xfId="0" applyFont="1" applyFill="1" applyBorder="1" applyAlignment="1" applyProtection="1">
      <alignment vertical="top" wrapText="1"/>
      <protection hidden="1"/>
    </xf>
    <xf numFmtId="168" fontId="3" fillId="0" borderId="10" xfId="0" applyNumberFormat="1" applyFont="1" applyFill="1" applyBorder="1" applyAlignment="1" applyProtection="1">
      <alignment horizontal="right" vertical="top"/>
      <protection locked="0" hidden="1"/>
    </xf>
    <xf numFmtId="166" fontId="3" fillId="0" borderId="11" xfId="0" applyNumberFormat="1" applyFont="1" applyFill="1" applyBorder="1" applyAlignment="1" applyProtection="1">
      <alignment horizontal="right" vertical="top" indent="2"/>
      <protection hidden="1"/>
    </xf>
    <xf numFmtId="0" fontId="3" fillId="0" borderId="2" xfId="0" applyFont="1" applyFill="1" applyBorder="1" applyAlignment="1" applyProtection="1">
      <alignment vertical="top" wrapText="1"/>
      <protection hidden="1"/>
    </xf>
    <xf numFmtId="166" fontId="4" fillId="0" borderId="11" xfId="0" applyNumberFormat="1" applyFont="1" applyFill="1" applyBorder="1" applyAlignment="1" applyProtection="1">
      <alignment horizontal="right" vertical="center" indent="2"/>
      <protection hidden="1"/>
    </xf>
    <xf numFmtId="0" fontId="7" fillId="0" borderId="0" xfId="0" applyFont="1" applyBorder="1" applyAlignment="1">
      <alignment horizontal="right" vertical="center"/>
    </xf>
    <xf numFmtId="166" fontId="4" fillId="0" borderId="12" xfId="0" applyNumberFormat="1" applyFont="1" applyFill="1" applyBorder="1" applyAlignment="1" applyProtection="1">
      <alignment horizontal="right" vertical="center" indent="2"/>
      <protection hidden="1"/>
    </xf>
    <xf numFmtId="166" fontId="4" fillId="0" borderId="13" xfId="0" applyNumberFormat="1" applyFont="1" applyFill="1" applyBorder="1" applyAlignment="1" applyProtection="1">
      <alignment horizontal="right" vertical="center" indent="2"/>
      <protection hidden="1"/>
    </xf>
    <xf numFmtId="166" fontId="4" fillId="0" borderId="14" xfId="0" applyNumberFormat="1" applyFont="1" applyFill="1" applyBorder="1" applyAlignment="1" applyProtection="1">
      <alignment horizontal="right" vertical="center" indent="2"/>
      <protection hidden="1"/>
    </xf>
    <xf numFmtId="0" fontId="4" fillId="0" borderId="3" xfId="0" applyFont="1" applyFill="1" applyBorder="1" applyAlignment="1" applyProtection="1">
      <alignment vertical="top" wrapText="1"/>
      <protection hidden="1"/>
    </xf>
    <xf numFmtId="168" fontId="3" fillId="0" borderId="15" xfId="0" applyNumberFormat="1" applyFont="1" applyFill="1" applyBorder="1" applyAlignment="1" applyProtection="1">
      <alignment horizontal="right" vertical="top"/>
      <protection hidden="1"/>
    </xf>
    <xf numFmtId="166" fontId="3" fillId="0" borderId="16" xfId="0" applyNumberFormat="1" applyFont="1" applyFill="1" applyBorder="1" applyAlignment="1" applyProtection="1">
      <alignment horizontal="right" vertical="top" indent="2"/>
      <protection hidden="1"/>
    </xf>
    <xf numFmtId="168" fontId="3" fillId="0" borderId="0" xfId="0" applyNumberFormat="1" applyFont="1" applyFill="1" applyBorder="1" applyAlignment="1" applyProtection="1">
      <alignment horizontal="right" vertical="top"/>
      <protection hidden="1"/>
    </xf>
    <xf numFmtId="168" fontId="3" fillId="0" borderId="17" xfId="0" applyNumberFormat="1" applyFont="1" applyFill="1" applyBorder="1" applyAlignment="1" applyProtection="1">
      <alignment horizontal="right" vertical="top"/>
      <protection locked="0" hidden="1"/>
    </xf>
    <xf numFmtId="166" fontId="3" fillId="0" borderId="18" xfId="0" applyNumberFormat="1" applyFont="1" applyFill="1" applyBorder="1" applyAlignment="1" applyProtection="1">
      <alignment horizontal="right" vertical="top" indent="2"/>
      <protection hidden="1"/>
    </xf>
    <xf numFmtId="168" fontId="3" fillId="0" borderId="19" xfId="0" applyNumberFormat="1" applyFont="1" applyFill="1" applyBorder="1" applyAlignment="1" applyProtection="1">
      <alignment horizontal="right" vertical="top"/>
      <protection locked="0" hidden="1"/>
    </xf>
    <xf numFmtId="168" fontId="4" fillId="0" borderId="19" xfId="0" applyNumberFormat="1" applyFont="1" applyFill="1" applyBorder="1" applyAlignment="1" applyProtection="1">
      <alignment horizontal="right" vertical="top"/>
      <protection locked="0" hidden="1"/>
    </xf>
    <xf numFmtId="166" fontId="4" fillId="0" borderId="18" xfId="0" applyNumberFormat="1" applyFont="1" applyFill="1" applyBorder="1" applyAlignment="1" applyProtection="1">
      <alignment horizontal="right" vertical="top" indent="2"/>
      <protection hidden="1"/>
    </xf>
    <xf numFmtId="0" fontId="4" fillId="0" borderId="3" xfId="0" applyFont="1" applyFill="1" applyBorder="1" applyAlignment="1" applyProtection="1">
      <alignment vertical="top"/>
      <protection hidden="1"/>
    </xf>
    <xf numFmtId="168" fontId="3" fillId="0" borderId="20" xfId="0" applyNumberFormat="1" applyFont="1" applyFill="1" applyBorder="1" applyAlignment="1" applyProtection="1">
      <alignment horizontal="right" vertical="top"/>
      <protection locked="0" hidden="1"/>
    </xf>
    <xf numFmtId="166" fontId="3" fillId="0" borderId="21" xfId="0" applyNumberFormat="1" applyFont="1" applyFill="1" applyBorder="1" applyAlignment="1" applyProtection="1">
      <alignment horizontal="right" vertical="top" indent="2"/>
      <protection hidden="1"/>
    </xf>
    <xf numFmtId="0" fontId="7" fillId="0" borderId="0" xfId="0" applyFont="1" applyFill="1" applyBorder="1"/>
    <xf numFmtId="0" fontId="7" fillId="0" borderId="2" xfId="0" applyFont="1" applyFill="1" applyBorder="1" applyAlignment="1">
      <alignment wrapText="1"/>
    </xf>
    <xf numFmtId="168" fontId="3" fillId="0" borderId="19" xfId="0" applyNumberFormat="1" applyFont="1" applyFill="1" applyBorder="1" applyAlignment="1">
      <alignment horizontal="right"/>
    </xf>
    <xf numFmtId="166" fontId="3" fillId="0" borderId="22" xfId="0" applyNumberFormat="1" applyFont="1" applyFill="1" applyBorder="1" applyAlignment="1">
      <alignment horizontal="right" indent="2"/>
    </xf>
    <xf numFmtId="165" fontId="7" fillId="0" borderId="0" xfId="0" applyNumberFormat="1" applyFont="1" applyFill="1" applyBorder="1" applyAlignment="1">
      <alignment horizontal="center"/>
    </xf>
    <xf numFmtId="166" fontId="3" fillId="0" borderId="19" xfId="0" applyNumberFormat="1" applyFont="1" applyFill="1" applyBorder="1" applyAlignment="1">
      <alignment horizontal="right" indent="2"/>
    </xf>
    <xf numFmtId="165" fontId="3" fillId="0" borderId="0" xfId="0" applyNumberFormat="1" applyFont="1" applyFill="1" applyBorder="1" applyAlignment="1" applyProtection="1">
      <alignment horizontal="right" vertical="top" wrapText="1"/>
      <protection hidden="1"/>
    </xf>
    <xf numFmtId="0" fontId="7" fillId="0" borderId="2" xfId="0" applyFont="1" applyFill="1" applyBorder="1"/>
    <xf numFmtId="168" fontId="3" fillId="0" borderId="19" xfId="0" applyNumberFormat="1" applyFont="1" applyFill="1" applyBorder="1" applyAlignment="1" applyProtection="1">
      <alignment horizontal="right"/>
      <protection locked="0" hidden="1"/>
    </xf>
    <xf numFmtId="166" fontId="3" fillId="0" borderId="19" xfId="0" applyNumberFormat="1" applyFont="1" applyFill="1" applyBorder="1" applyAlignment="1" applyProtection="1">
      <alignment horizontal="right" wrapText="1" indent="2"/>
      <protection hidden="1"/>
    </xf>
    <xf numFmtId="168" fontId="3" fillId="0" borderId="0" xfId="0" applyNumberFormat="1" applyFont="1" applyFill="1" applyBorder="1" applyAlignment="1" applyProtection="1">
      <alignment horizontal="right"/>
      <protection locked="0" hidden="1"/>
    </xf>
    <xf numFmtId="0" fontId="7" fillId="0" borderId="0" xfId="0" applyFont="1" applyFill="1" applyAlignment="1">
      <alignment wrapText="1"/>
    </xf>
    <xf numFmtId="168" fontId="4" fillId="0" borderId="5" xfId="0" applyNumberFormat="1" applyFont="1" applyFill="1" applyBorder="1" applyAlignment="1" applyProtection="1">
      <alignment horizontal="right" vertical="top"/>
      <protection locked="0" hidden="1"/>
    </xf>
    <xf numFmtId="168" fontId="3" fillId="0" borderId="23" xfId="0" applyNumberFormat="1" applyFont="1" applyFill="1" applyBorder="1" applyAlignment="1" applyProtection="1">
      <alignment horizontal="right" vertical="top"/>
      <protection hidden="1"/>
    </xf>
    <xf numFmtId="168" fontId="3" fillId="0" borderId="20" xfId="0" applyNumberFormat="1" applyFont="1" applyFill="1" applyBorder="1" applyAlignment="1" applyProtection="1">
      <alignment horizontal="right" vertical="top"/>
      <protection hidden="1"/>
    </xf>
    <xf numFmtId="166" fontId="3" fillId="0" borderId="24" xfId="0" applyNumberFormat="1" applyFont="1" applyFill="1" applyBorder="1" applyAlignment="1" applyProtection="1">
      <alignment horizontal="right" vertical="top" indent="2"/>
      <protection hidden="1"/>
    </xf>
    <xf numFmtId="0" fontId="4" fillId="0" borderId="0" xfId="0" applyFont="1" applyFill="1" applyBorder="1" applyAlignment="1" applyProtection="1">
      <alignment vertical="top"/>
      <protection hidden="1"/>
    </xf>
    <xf numFmtId="166" fontId="3" fillId="0" borderId="0" xfId="0" applyNumberFormat="1" applyFont="1" applyFill="1" applyBorder="1" applyAlignment="1" applyProtection="1">
      <alignment horizontal="right" vertical="top"/>
      <protection hidden="1"/>
    </xf>
    <xf numFmtId="168" fontId="7" fillId="0" borderId="0" xfId="0" applyNumberFormat="1" applyFont="1" applyBorder="1" applyAlignment="1">
      <alignment horizontal="center"/>
    </xf>
    <xf numFmtId="168" fontId="3" fillId="0" borderId="0" xfId="0" applyNumberFormat="1" applyFont="1" applyAlignment="1">
      <alignment horizontal="right"/>
    </xf>
    <xf numFmtId="168" fontId="3" fillId="0" borderId="0" xfId="0" applyNumberFormat="1" applyFont="1" applyAlignment="1">
      <alignment horizontal="center"/>
    </xf>
    <xf numFmtId="168" fontId="3" fillId="0" borderId="0" xfId="0" applyNumberFormat="1" applyFont="1" applyAlignment="1"/>
    <xf numFmtId="164" fontId="3" fillId="0" borderId="0" xfId="0" applyNumberFormat="1" applyFont="1" applyAlignment="1">
      <alignment horizontal="right" indent="1"/>
    </xf>
    <xf numFmtId="164" fontId="3" fillId="0" borderId="0" xfId="0" applyNumberFormat="1" applyFont="1" applyAlignment="1">
      <alignment horizontal="right"/>
    </xf>
    <xf numFmtId="4" fontId="3" fillId="0" borderId="0" xfId="0" applyNumberFormat="1" applyFont="1" applyAlignment="1">
      <alignment horizontal="right" indent="1"/>
    </xf>
    <xf numFmtId="4" fontId="3" fillId="0" borderId="0" xfId="0" applyNumberFormat="1" applyFont="1"/>
    <xf numFmtId="2" fontId="3" fillId="0" borderId="0" xfId="0" applyNumberFormat="1" applyFont="1"/>
    <xf numFmtId="4" fontId="7" fillId="0" borderId="0" xfId="0" applyNumberFormat="1" applyFont="1"/>
    <xf numFmtId="168" fontId="10" fillId="2" borderId="0" xfId="0" applyNumberFormat="1" applyFont="1" applyFill="1" applyAlignment="1">
      <alignment horizontal="left" vertical="center"/>
    </xf>
    <xf numFmtId="168" fontId="3" fillId="3" borderId="10" xfId="0" applyNumberFormat="1" applyFont="1" applyFill="1" applyBorder="1" applyAlignment="1" applyProtection="1">
      <alignment horizontal="right" vertical="top"/>
      <protection locked="0" hidden="1"/>
    </xf>
    <xf numFmtId="168" fontId="4" fillId="3" borderId="10" xfId="0" applyNumberFormat="1" applyFont="1" applyFill="1" applyBorder="1" applyAlignment="1" applyProtection="1">
      <alignment horizontal="right" vertical="center"/>
      <protection locked="0" hidden="1"/>
    </xf>
    <xf numFmtId="168" fontId="4" fillId="3" borderId="25" xfId="0" applyNumberFormat="1" applyFont="1" applyFill="1" applyBorder="1" applyAlignment="1" applyProtection="1">
      <alignment horizontal="right" vertical="center"/>
      <protection locked="0" hidden="1"/>
    </xf>
    <xf numFmtId="168" fontId="3" fillId="3" borderId="17" xfId="0" applyNumberFormat="1" applyFont="1" applyFill="1" applyBorder="1" applyAlignment="1" applyProtection="1">
      <alignment horizontal="right" vertical="top"/>
      <protection locked="0" hidden="1"/>
    </xf>
    <xf numFmtId="168" fontId="3" fillId="3" borderId="19" xfId="0" applyNumberFormat="1" applyFont="1" applyFill="1" applyBorder="1" applyAlignment="1" applyProtection="1">
      <alignment horizontal="right" vertical="top"/>
      <protection locked="0" hidden="1"/>
    </xf>
    <xf numFmtId="168" fontId="4" fillId="3" borderId="19" xfId="0" applyNumberFormat="1" applyFont="1" applyFill="1" applyBorder="1" applyAlignment="1" applyProtection="1">
      <alignment horizontal="right" vertical="top"/>
      <protection locked="0" hidden="1"/>
    </xf>
    <xf numFmtId="168" fontId="3" fillId="3" borderId="19" xfId="0" applyNumberFormat="1" applyFont="1" applyFill="1" applyBorder="1" applyAlignment="1">
      <alignment horizontal="right"/>
    </xf>
    <xf numFmtId="168" fontId="3" fillId="3" borderId="19" xfId="0" applyNumberFormat="1" applyFont="1" applyFill="1" applyBorder="1" applyAlignment="1" applyProtection="1">
      <alignment horizontal="right"/>
      <protection locked="0" hidden="1"/>
    </xf>
    <xf numFmtId="168" fontId="4" fillId="3" borderId="5" xfId="0" applyNumberFormat="1" applyFont="1" applyFill="1" applyBorder="1" applyAlignment="1" applyProtection="1">
      <alignment horizontal="right" vertical="top"/>
      <protection locked="0" hidden="1"/>
    </xf>
    <xf numFmtId="168" fontId="3" fillId="3" borderId="23" xfId="0" applyNumberFormat="1" applyFont="1" applyFill="1" applyBorder="1" applyAlignment="1" applyProtection="1">
      <alignment horizontal="right" vertical="top"/>
      <protection hidden="1"/>
    </xf>
    <xf numFmtId="164" fontId="3" fillId="3" borderId="0" xfId="0" applyNumberFormat="1" applyFont="1" applyFill="1" applyAlignment="1">
      <alignment horizontal="right" indent="1"/>
    </xf>
    <xf numFmtId="4" fontId="7" fillId="0" borderId="0" xfId="0" applyNumberFormat="1" applyFont="1" applyAlignment="1">
      <alignment horizontal="center"/>
    </xf>
    <xf numFmtId="167" fontId="6" fillId="0" borderId="4" xfId="0" applyNumberFormat="1" applyFont="1" applyBorder="1"/>
    <xf numFmtId="167" fontId="6" fillId="0" borderId="26" xfId="0" applyNumberFormat="1" applyFont="1" applyBorder="1"/>
    <xf numFmtId="165" fontId="7" fillId="3" borderId="0" xfId="0" applyNumberFormat="1" applyFont="1" applyFill="1" applyAlignment="1">
      <alignment horizontal="left"/>
    </xf>
    <xf numFmtId="4" fontId="7" fillId="0" borderId="0" xfId="0" applyNumberFormat="1" applyFont="1" applyFill="1"/>
    <xf numFmtId="165" fontId="7" fillId="0" borderId="0" xfId="0" applyNumberFormat="1" applyFont="1" applyFill="1" applyAlignment="1">
      <alignment horizontal="left"/>
    </xf>
    <xf numFmtId="168" fontId="7" fillId="0" borderId="27" xfId="0" applyNumberFormat="1" applyFont="1" applyBorder="1" applyAlignment="1"/>
    <xf numFmtId="168" fontId="7" fillId="0" borderId="9" xfId="0" applyNumberFormat="1" applyFont="1" applyBorder="1" applyAlignment="1"/>
    <xf numFmtId="166" fontId="3" fillId="0" borderId="8" xfId="0" applyNumberFormat="1" applyFont="1" applyFill="1" applyBorder="1" applyAlignment="1" applyProtection="1">
      <alignment horizontal="center"/>
      <protection hidden="1"/>
    </xf>
    <xf numFmtId="3" fontId="3" fillId="0" borderId="5" xfId="0" applyNumberFormat="1" applyFont="1" applyFill="1" applyBorder="1" applyAlignment="1" applyProtection="1">
      <alignment horizontal="center"/>
      <protection hidden="1"/>
    </xf>
    <xf numFmtId="3" fontId="7" fillId="0" borderId="0" xfId="0" applyNumberFormat="1" applyFont="1" applyAlignment="1">
      <alignment horizontal="center"/>
    </xf>
    <xf numFmtId="3" fontId="7" fillId="0" borderId="28" xfId="0" applyNumberFormat="1" applyFont="1" applyBorder="1" applyAlignment="1">
      <alignment horizontal="center"/>
    </xf>
    <xf numFmtId="3" fontId="3" fillId="0" borderId="10" xfId="0" applyNumberFormat="1" applyFont="1" applyFill="1" applyBorder="1" applyAlignment="1" applyProtection="1">
      <alignment horizontal="center" vertical="top"/>
      <protection locked="0" hidden="1"/>
    </xf>
    <xf numFmtId="3" fontId="4" fillId="3" borderId="10" xfId="0" applyNumberFormat="1" applyFont="1" applyFill="1" applyBorder="1" applyAlignment="1" applyProtection="1">
      <alignment horizontal="center" vertical="center"/>
      <protection locked="0" hidden="1"/>
    </xf>
    <xf numFmtId="3" fontId="4" fillId="3" borderId="25" xfId="0" applyNumberFormat="1" applyFont="1" applyFill="1" applyBorder="1" applyAlignment="1" applyProtection="1">
      <alignment horizontal="center" vertical="center"/>
      <protection locked="0" hidden="1"/>
    </xf>
    <xf numFmtId="3" fontId="3" fillId="0" borderId="15" xfId="0" applyNumberFormat="1" applyFont="1" applyFill="1" applyBorder="1" applyAlignment="1" applyProtection="1">
      <alignment horizontal="center" vertical="top"/>
      <protection hidden="1"/>
    </xf>
    <xf numFmtId="3" fontId="3" fillId="0" borderId="17" xfId="0" applyNumberFormat="1" applyFont="1" applyFill="1" applyBorder="1" applyAlignment="1" applyProtection="1">
      <alignment horizontal="center" vertical="top"/>
      <protection locked="0" hidden="1"/>
    </xf>
    <xf numFmtId="3" fontId="3" fillId="3" borderId="19" xfId="0" applyNumberFormat="1" applyFont="1" applyFill="1" applyBorder="1" applyAlignment="1" applyProtection="1">
      <alignment horizontal="center" vertical="top"/>
      <protection locked="0" hidden="1"/>
    </xf>
    <xf numFmtId="3" fontId="4" fillId="3" borderId="19" xfId="0" applyNumberFormat="1" applyFont="1" applyFill="1" applyBorder="1" applyAlignment="1" applyProtection="1">
      <alignment horizontal="center" vertical="top"/>
      <protection locked="0" hidden="1"/>
    </xf>
    <xf numFmtId="3" fontId="3" fillId="0" borderId="20" xfId="0" applyNumberFormat="1" applyFont="1" applyFill="1" applyBorder="1" applyAlignment="1" applyProtection="1">
      <alignment horizontal="center" vertical="top"/>
      <protection locked="0" hidden="1"/>
    </xf>
    <xf numFmtId="3" fontId="3" fillId="0" borderId="19" xfId="0" applyNumberFormat="1" applyFont="1" applyFill="1" applyBorder="1" applyAlignment="1">
      <alignment horizontal="center"/>
    </xf>
    <xf numFmtId="3" fontId="3" fillId="0" borderId="23" xfId="0" applyNumberFormat="1" applyFont="1" applyFill="1" applyBorder="1" applyAlignment="1" applyProtection="1">
      <alignment horizontal="center" vertical="top"/>
      <protection hidden="1"/>
    </xf>
    <xf numFmtId="3" fontId="3" fillId="0" borderId="0" xfId="0" applyNumberFormat="1" applyFont="1" applyFill="1" applyBorder="1" applyAlignment="1" applyProtection="1">
      <alignment horizontal="center" vertical="top"/>
      <protection hidden="1"/>
    </xf>
    <xf numFmtId="3" fontId="3" fillId="0" borderId="0" xfId="0" applyNumberFormat="1" applyFont="1" applyAlignment="1">
      <alignment horizontal="center"/>
    </xf>
    <xf numFmtId="3" fontId="3" fillId="3" borderId="0" xfId="0" applyNumberFormat="1" applyFont="1" applyFill="1" applyAlignment="1">
      <alignment horizontal="center"/>
    </xf>
    <xf numFmtId="3" fontId="3" fillId="0" borderId="7" xfId="0" applyNumberFormat="1" applyFont="1" applyFill="1" applyBorder="1" applyAlignment="1" applyProtection="1">
      <alignment horizontal="center"/>
      <protection hidden="1"/>
    </xf>
    <xf numFmtId="3" fontId="8" fillId="2" borderId="0" xfId="0" applyNumberFormat="1" applyFont="1" applyFill="1" applyAlignment="1">
      <alignment horizontal="center" vertical="center"/>
    </xf>
    <xf numFmtId="3" fontId="7" fillId="0" borderId="27" xfId="0" applyNumberFormat="1" applyFont="1" applyBorder="1" applyAlignment="1">
      <alignment horizontal="center"/>
    </xf>
    <xf numFmtId="3" fontId="3" fillId="3" borderId="10" xfId="0" applyNumberFormat="1" applyFont="1" applyFill="1" applyBorder="1" applyAlignment="1" applyProtection="1">
      <alignment horizontal="center" vertical="top"/>
      <protection locked="0" hidden="1"/>
    </xf>
    <xf numFmtId="3" fontId="7" fillId="0" borderId="0" xfId="0" applyNumberFormat="1" applyFont="1" applyBorder="1" applyAlignment="1">
      <alignment horizontal="center"/>
    </xf>
    <xf numFmtId="3" fontId="3" fillId="4" borderId="10" xfId="0" applyNumberFormat="1" applyFont="1" applyFill="1" applyBorder="1" applyAlignment="1" applyProtection="1">
      <alignment horizontal="center" vertical="top"/>
      <protection locked="0" hidden="1"/>
    </xf>
    <xf numFmtId="3" fontId="3" fillId="4" borderId="17" xfId="0" applyNumberFormat="1" applyFont="1" applyFill="1" applyBorder="1" applyAlignment="1" applyProtection="1">
      <alignment horizontal="center" vertical="top"/>
      <protection locked="0" hidden="1"/>
    </xf>
    <xf numFmtId="3" fontId="3" fillId="4" borderId="19" xfId="0" applyNumberFormat="1" applyFont="1" applyFill="1" applyBorder="1" applyAlignment="1" applyProtection="1">
      <alignment horizontal="center" vertical="top"/>
      <protection locked="0" hidden="1"/>
    </xf>
    <xf numFmtId="3" fontId="4" fillId="4" borderId="19" xfId="0" applyNumberFormat="1" applyFont="1" applyFill="1" applyBorder="1" applyAlignment="1" applyProtection="1">
      <alignment horizontal="center" vertical="top"/>
      <protection locked="0" hidden="1"/>
    </xf>
    <xf numFmtId="3" fontId="3" fillId="4" borderId="19" xfId="0" applyNumberFormat="1" applyFont="1" applyFill="1" applyBorder="1" applyAlignment="1">
      <alignment horizontal="center"/>
    </xf>
    <xf numFmtId="3" fontId="4" fillId="4" borderId="5" xfId="0" applyNumberFormat="1" applyFont="1" applyFill="1" applyBorder="1" applyAlignment="1" applyProtection="1">
      <alignment horizontal="center" vertical="top"/>
      <protection locked="0" hidden="1"/>
    </xf>
    <xf numFmtId="168" fontId="8" fillId="2" borderId="0" xfId="0" applyNumberFormat="1" applyFont="1" applyFill="1" applyAlignment="1">
      <alignment horizontal="center" vertical="center"/>
    </xf>
    <xf numFmtId="168" fontId="10" fillId="2" borderId="0" xfId="0" applyNumberFormat="1" applyFont="1" applyFill="1" applyAlignment="1">
      <alignment horizontal="center" vertical="center"/>
    </xf>
    <xf numFmtId="166" fontId="3" fillId="0" borderId="11" xfId="0" applyNumberFormat="1" applyFont="1" applyFill="1" applyBorder="1" applyAlignment="1" applyProtection="1">
      <alignment horizontal="center" vertical="top"/>
      <protection hidden="1"/>
    </xf>
    <xf numFmtId="166" fontId="3" fillId="0" borderId="29" xfId="0" applyNumberFormat="1" applyFont="1" applyFill="1" applyBorder="1" applyAlignment="1" applyProtection="1">
      <alignment horizontal="center" vertical="top"/>
      <protection hidden="1"/>
    </xf>
    <xf numFmtId="166" fontId="3" fillId="0" borderId="18" xfId="0" applyNumberFormat="1" applyFont="1" applyFill="1" applyBorder="1" applyAlignment="1" applyProtection="1">
      <alignment horizontal="center" vertical="top"/>
      <protection hidden="1"/>
    </xf>
    <xf numFmtId="166" fontId="4" fillId="0" borderId="18" xfId="0" applyNumberFormat="1" applyFont="1" applyFill="1" applyBorder="1" applyAlignment="1" applyProtection="1">
      <alignment horizontal="center" vertical="top"/>
      <protection hidden="1"/>
    </xf>
    <xf numFmtId="166" fontId="3" fillId="0" borderId="21" xfId="0" applyNumberFormat="1" applyFont="1" applyFill="1" applyBorder="1" applyAlignment="1" applyProtection="1">
      <alignment horizontal="center" vertical="top"/>
      <protection hidden="1"/>
    </xf>
    <xf numFmtId="166" fontId="3" fillId="4" borderId="22" xfId="0" applyNumberFormat="1" applyFont="1" applyFill="1" applyBorder="1" applyAlignment="1">
      <alignment horizontal="center"/>
    </xf>
    <xf numFmtId="166" fontId="3" fillId="4" borderId="19" xfId="0" applyNumberFormat="1" applyFont="1" applyFill="1" applyBorder="1" applyAlignment="1">
      <alignment horizontal="center"/>
    </xf>
    <xf numFmtId="166" fontId="3" fillId="4" borderId="19" xfId="0" applyNumberFormat="1" applyFont="1" applyFill="1" applyBorder="1" applyAlignment="1" applyProtection="1">
      <alignment horizontal="center" wrapText="1"/>
      <protection hidden="1"/>
    </xf>
    <xf numFmtId="166" fontId="3" fillId="4" borderId="18" xfId="0" applyNumberFormat="1" applyFont="1" applyFill="1" applyBorder="1" applyAlignment="1" applyProtection="1">
      <alignment horizontal="center" vertical="top"/>
      <protection hidden="1"/>
    </xf>
    <xf numFmtId="166" fontId="4" fillId="4" borderId="18" xfId="0" applyNumberFormat="1" applyFont="1" applyFill="1" applyBorder="1" applyAlignment="1" applyProtection="1">
      <alignment horizontal="center" vertical="top"/>
      <protection hidden="1"/>
    </xf>
    <xf numFmtId="166" fontId="7" fillId="0" borderId="0" xfId="0" applyNumberFormat="1" applyFont="1" applyAlignment="1">
      <alignment horizontal="center"/>
    </xf>
    <xf numFmtId="166" fontId="3"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Alignment="1">
      <alignment horizontal="left"/>
    </xf>
    <xf numFmtId="0" fontId="20" fillId="0" borderId="0" xfId="1" quotePrefix="1"/>
    <xf numFmtId="3" fontId="3" fillId="0" borderId="0" xfId="0" applyNumberFormat="1" applyFont="1" applyAlignment="1">
      <alignment horizontal="left"/>
    </xf>
    <xf numFmtId="164" fontId="20" fillId="0" borderId="0" xfId="1" quotePrefix="1" applyNumberFormat="1" applyAlignment="1"/>
    <xf numFmtId="0" fontId="6" fillId="0" borderId="0" xfId="0" applyFont="1" applyFill="1" applyBorder="1" applyAlignment="1">
      <alignment horizontal="center"/>
    </xf>
    <xf numFmtId="0" fontId="7" fillId="5" borderId="0" xfId="0" applyFont="1" applyFill="1"/>
    <xf numFmtId="4" fontId="3" fillId="0" borderId="0" xfId="0" applyNumberFormat="1" applyFont="1" applyAlignment="1">
      <alignment horizontal="center"/>
    </xf>
    <xf numFmtId="2" fontId="3" fillId="0" borderId="0" xfId="0" applyNumberFormat="1" applyFont="1" applyAlignment="1">
      <alignment horizontal="center"/>
    </xf>
    <xf numFmtId="3" fontId="10" fillId="2" borderId="0" xfId="0" applyNumberFormat="1" applyFont="1" applyFill="1" applyAlignment="1">
      <alignment horizontal="left" vertical="center"/>
    </xf>
    <xf numFmtId="0" fontId="20" fillId="0" borderId="0" xfId="1"/>
    <xf numFmtId="0" fontId="2" fillId="0" borderId="0" xfId="0" applyFont="1" applyAlignment="1"/>
    <xf numFmtId="0" fontId="13" fillId="0" borderId="0" xfId="0" applyFont="1"/>
    <xf numFmtId="0" fontId="14" fillId="0" borderId="28" xfId="0" applyFont="1" applyBorder="1"/>
    <xf numFmtId="0" fontId="14" fillId="0" borderId="27" xfId="0" applyFont="1" applyBorder="1"/>
    <xf numFmtId="0" fontId="14" fillId="0" borderId="0" xfId="0" applyFont="1"/>
    <xf numFmtId="0" fontId="14" fillId="0" borderId="30" xfId="0" applyFont="1" applyBorder="1"/>
    <xf numFmtId="0" fontId="14" fillId="0" borderId="4" xfId="0" applyFont="1" applyBorder="1"/>
    <xf numFmtId="0" fontId="9" fillId="0" borderId="5" xfId="0" applyFont="1" applyBorder="1" applyAlignment="1">
      <alignment horizontal="center"/>
    </xf>
    <xf numFmtId="0" fontId="3" fillId="0" borderId="28" xfId="0" applyFont="1" applyBorder="1" applyAlignment="1">
      <alignment horizontal="center"/>
    </xf>
    <xf numFmtId="0" fontId="3" fillId="0" borderId="27" xfId="0" applyFont="1" applyBorder="1"/>
    <xf numFmtId="3" fontId="3" fillId="0" borderId="19" xfId="0" applyNumberFormat="1" applyFont="1" applyBorder="1" applyAlignment="1">
      <alignment horizontal="right" vertical="top" indent="3"/>
    </xf>
    <xf numFmtId="0" fontId="3" fillId="0" borderId="30" xfId="0" applyFont="1" applyBorder="1" applyAlignment="1">
      <alignment horizontal="center"/>
    </xf>
    <xf numFmtId="0" fontId="3" fillId="0" borderId="4" xfId="0" applyFont="1" applyBorder="1"/>
    <xf numFmtId="3" fontId="3" fillId="0" borderId="5" xfId="0" applyNumberFormat="1" applyFont="1" applyBorder="1" applyAlignment="1">
      <alignment horizontal="right" vertical="top" indent="3"/>
    </xf>
    <xf numFmtId="0" fontId="14" fillId="0" borderId="0" xfId="0" applyFont="1" applyFill="1"/>
    <xf numFmtId="0" fontId="3" fillId="0" borderId="31" xfId="0" applyFont="1" applyBorder="1" applyAlignment="1">
      <alignment horizontal="center"/>
    </xf>
    <xf numFmtId="0" fontId="13" fillId="0" borderId="28" xfId="0" applyFont="1" applyBorder="1" applyAlignment="1">
      <alignment vertical="top" wrapText="1"/>
    </xf>
    <xf numFmtId="0" fontId="14" fillId="0" borderId="9" xfId="0" applyFont="1" applyBorder="1" applyAlignment="1">
      <alignment vertical="top" wrapText="1"/>
    </xf>
    <xf numFmtId="0" fontId="9" fillId="0" borderId="27" xfId="0" applyFont="1" applyBorder="1" applyAlignment="1">
      <alignment horizontal="center" vertical="top" wrapText="1"/>
    </xf>
    <xf numFmtId="0" fontId="9" fillId="0" borderId="17" xfId="0" applyFont="1" applyBorder="1" applyAlignment="1">
      <alignment horizontal="center" vertical="top" wrapText="1"/>
    </xf>
    <xf numFmtId="0" fontId="9" fillId="0" borderId="9" xfId="0" applyFont="1" applyBorder="1" applyAlignment="1">
      <alignment horizontal="center" vertical="top" wrapText="1"/>
    </xf>
    <xf numFmtId="0" fontId="15" fillId="0" borderId="28" xfId="0" applyFont="1" applyFill="1" applyBorder="1" applyAlignment="1">
      <alignment horizontal="center"/>
    </xf>
    <xf numFmtId="0" fontId="3" fillId="0" borderId="9" xfId="0" applyFont="1" applyFill="1" applyBorder="1"/>
    <xf numFmtId="3" fontId="3" fillId="0" borderId="9" xfId="0" applyNumberFormat="1" applyFont="1" applyBorder="1" applyAlignment="1">
      <alignment horizontal="right" vertical="top" indent="4"/>
    </xf>
    <xf numFmtId="3" fontId="3" fillId="0" borderId="27" xfId="0" applyNumberFormat="1" applyFont="1" applyBorder="1" applyAlignment="1">
      <alignment horizontal="right" vertical="top" indent="4"/>
    </xf>
    <xf numFmtId="3" fontId="3" fillId="0" borderId="17" xfId="0" applyNumberFormat="1" applyFont="1" applyBorder="1" applyAlignment="1">
      <alignment horizontal="right" vertical="top" indent="4"/>
    </xf>
    <xf numFmtId="0" fontId="15" fillId="0" borderId="30" xfId="0" applyFont="1" applyFill="1" applyBorder="1" applyAlignment="1">
      <alignment horizontal="center"/>
    </xf>
    <xf numFmtId="0" fontId="3" fillId="0" borderId="32" xfId="0" applyFont="1" applyFill="1" applyBorder="1" applyAlignment="1">
      <alignment vertical="top" wrapText="1"/>
    </xf>
    <xf numFmtId="3" fontId="3" fillId="0" borderId="32" xfId="0" applyNumberFormat="1" applyFont="1" applyBorder="1" applyAlignment="1">
      <alignment horizontal="right" vertical="top" indent="4"/>
    </xf>
    <xf numFmtId="3" fontId="3" fillId="0" borderId="4" xfId="0" applyNumberFormat="1" applyFont="1" applyBorder="1" applyAlignment="1">
      <alignment horizontal="right" vertical="top" indent="4"/>
    </xf>
    <xf numFmtId="3" fontId="3" fillId="0" borderId="5" xfId="0" applyNumberFormat="1" applyFont="1" applyBorder="1" applyAlignment="1">
      <alignment horizontal="right" vertical="top" indent="4"/>
    </xf>
    <xf numFmtId="0" fontId="15" fillId="0" borderId="31" xfId="0" applyFont="1" applyBorder="1" applyAlignment="1">
      <alignment horizontal="center"/>
    </xf>
    <xf numFmtId="0" fontId="3" fillId="0" borderId="2" xfId="0" applyFont="1" applyBorder="1" applyAlignment="1">
      <alignment vertical="top" wrapText="1"/>
    </xf>
    <xf numFmtId="49" fontId="3" fillId="0" borderId="2" xfId="0" applyNumberFormat="1" applyFont="1" applyBorder="1" applyAlignment="1">
      <alignment vertical="top" wrapText="1"/>
    </xf>
    <xf numFmtId="3" fontId="3" fillId="0" borderId="2" xfId="0" applyNumberFormat="1" applyFont="1" applyBorder="1" applyAlignment="1">
      <alignment horizontal="right" vertical="top" indent="4"/>
    </xf>
    <xf numFmtId="3" fontId="3" fillId="0" borderId="0" xfId="0" applyNumberFormat="1" applyFont="1" applyBorder="1" applyAlignment="1">
      <alignment horizontal="right" vertical="top" indent="4"/>
    </xf>
    <xf numFmtId="3" fontId="3" fillId="0" borderId="19" xfId="0" applyNumberFormat="1" applyFont="1" applyBorder="1" applyAlignment="1">
      <alignment horizontal="right" vertical="top" indent="4"/>
    </xf>
    <xf numFmtId="0" fontId="15" fillId="0" borderId="28" xfId="0" applyFont="1" applyBorder="1" applyAlignment="1">
      <alignment horizontal="center"/>
    </xf>
    <xf numFmtId="49" fontId="3" fillId="0" borderId="9" xfId="0" applyNumberFormat="1" applyFont="1" applyBorder="1" applyAlignment="1">
      <alignment vertical="top" wrapText="1"/>
    </xf>
    <xf numFmtId="0" fontId="15" fillId="0" borderId="30" xfId="0" applyFont="1" applyBorder="1" applyAlignment="1">
      <alignment horizontal="center"/>
    </xf>
    <xf numFmtId="49" fontId="3" fillId="0" borderId="32" xfId="0" applyNumberFormat="1" applyFont="1" applyBorder="1" applyAlignment="1">
      <alignment vertical="top" wrapText="1"/>
    </xf>
    <xf numFmtId="3" fontId="3" fillId="0" borderId="0" xfId="0" applyNumberFormat="1" applyFont="1" applyAlignment="1">
      <alignment horizontal="right" vertical="top" indent="4"/>
    </xf>
    <xf numFmtId="3" fontId="3" fillId="0" borderId="3" xfId="0" applyNumberFormat="1" applyFont="1" applyBorder="1" applyAlignment="1">
      <alignment horizontal="right" vertical="top" indent="4"/>
    </xf>
    <xf numFmtId="3" fontId="3" fillId="0" borderId="33" xfId="0" applyNumberFormat="1" applyFont="1" applyBorder="1" applyAlignment="1">
      <alignment horizontal="right" vertical="top" indent="4"/>
    </xf>
    <xf numFmtId="0" fontId="12" fillId="0" borderId="27" xfId="0" applyFont="1" applyBorder="1" applyAlignment="1"/>
    <xf numFmtId="0" fontId="3" fillId="0" borderId="27" xfId="0" applyFont="1" applyBorder="1" applyAlignment="1"/>
    <xf numFmtId="0" fontId="9" fillId="0" borderId="17" xfId="0" applyFont="1" applyBorder="1" applyAlignment="1">
      <alignment horizontal="center"/>
    </xf>
    <xf numFmtId="0" fontId="9" fillId="0" borderId="33" xfId="0" applyFont="1" applyBorder="1" applyAlignment="1">
      <alignment horizontal="center" vertical="top" wrapText="1"/>
    </xf>
    <xf numFmtId="49" fontId="1" fillId="0" borderId="0" xfId="0" applyNumberFormat="1" applyFont="1" applyFill="1" applyBorder="1" applyAlignment="1">
      <alignment vertical="top" wrapText="1"/>
    </xf>
    <xf numFmtId="3" fontId="6" fillId="0" borderId="0" xfId="0" applyNumberFormat="1" applyFont="1"/>
    <xf numFmtId="0" fontId="21" fillId="0" borderId="0" xfId="0" applyFont="1"/>
    <xf numFmtId="3" fontId="3" fillId="3" borderId="23" xfId="0" applyNumberFormat="1" applyFont="1" applyFill="1" applyBorder="1" applyAlignment="1" applyProtection="1">
      <alignment horizontal="center" vertical="top"/>
      <protection hidden="1"/>
    </xf>
    <xf numFmtId="3" fontId="3" fillId="4" borderId="23" xfId="0" applyNumberFormat="1" applyFont="1" applyFill="1" applyBorder="1" applyAlignment="1" applyProtection="1">
      <alignment horizontal="center" vertical="top"/>
      <protection hidden="1"/>
    </xf>
    <xf numFmtId="166" fontId="3" fillId="4" borderId="21" xfId="0" applyNumberFormat="1" applyFont="1" applyFill="1" applyBorder="1" applyAlignment="1" applyProtection="1">
      <alignment horizontal="right" vertical="top" indent="2"/>
      <protection hidden="1"/>
    </xf>
    <xf numFmtId="0" fontId="7" fillId="4" borderId="0" xfId="0" applyFont="1" applyFill="1" applyBorder="1"/>
    <xf numFmtId="3" fontId="3" fillId="4" borderId="15" xfId="0" applyNumberFormat="1" applyFont="1" applyFill="1" applyBorder="1" applyAlignment="1" applyProtection="1">
      <alignment horizontal="center" vertical="top"/>
      <protection hidden="1"/>
    </xf>
    <xf numFmtId="166" fontId="3" fillId="4" borderId="24" xfId="0" applyNumberFormat="1" applyFont="1" applyFill="1" applyBorder="1" applyAlignment="1" applyProtection="1">
      <alignment horizontal="right" vertical="top" indent="2"/>
      <protection hidden="1"/>
    </xf>
    <xf numFmtId="0" fontId="7" fillId="4" borderId="4" xfId="0" applyFont="1" applyFill="1" applyBorder="1"/>
    <xf numFmtId="3" fontId="3" fillId="3" borderId="19" xfId="0" applyNumberFormat="1" applyFont="1" applyFill="1" applyBorder="1" applyAlignment="1">
      <alignment horizontal="center"/>
    </xf>
    <xf numFmtId="166" fontId="3" fillId="3" borderId="19" xfId="0" applyNumberFormat="1" applyFont="1" applyFill="1" applyBorder="1" applyAlignment="1">
      <alignment horizontal="right" indent="2"/>
    </xf>
    <xf numFmtId="0" fontId="3" fillId="3" borderId="0" xfId="0" applyFont="1" applyFill="1" applyBorder="1" applyAlignment="1">
      <alignment horizontal="right"/>
    </xf>
    <xf numFmtId="166" fontId="3" fillId="3" borderId="19" xfId="0" applyNumberFormat="1" applyFont="1" applyFill="1" applyBorder="1" applyAlignment="1" applyProtection="1">
      <alignment horizontal="right" wrapText="1" indent="2"/>
      <protection hidden="1"/>
    </xf>
    <xf numFmtId="0" fontId="3" fillId="3" borderId="0" xfId="0" applyFont="1" applyFill="1" applyBorder="1" applyAlignment="1">
      <alignment horizontal="right" wrapText="1"/>
    </xf>
    <xf numFmtId="166" fontId="3" fillId="3" borderId="18" xfId="0" applyNumberFormat="1" applyFont="1" applyFill="1" applyBorder="1" applyAlignment="1" applyProtection="1">
      <alignment horizontal="right" vertical="top" indent="2"/>
      <protection hidden="1"/>
    </xf>
    <xf numFmtId="3" fontId="4" fillId="3" borderId="5" xfId="0" applyNumberFormat="1" applyFont="1" applyFill="1" applyBorder="1" applyAlignment="1" applyProtection="1">
      <alignment horizontal="center" vertical="top"/>
      <protection locked="0" hidden="1"/>
    </xf>
    <xf numFmtId="166" fontId="4" fillId="3" borderId="18" xfId="0" applyNumberFormat="1" applyFont="1" applyFill="1" applyBorder="1" applyAlignment="1" applyProtection="1">
      <alignment horizontal="right" vertical="top" indent="2"/>
      <protection hidden="1"/>
    </xf>
    <xf numFmtId="0" fontId="4" fillId="3" borderId="0" xfId="0" applyFont="1" applyFill="1" applyBorder="1" applyAlignment="1">
      <alignment horizontal="right"/>
    </xf>
    <xf numFmtId="0" fontId="1" fillId="0" borderId="0" xfId="0" applyFont="1" applyFill="1" applyBorder="1" applyAlignment="1">
      <alignment horizontal="center"/>
    </xf>
    <xf numFmtId="0" fontId="13" fillId="0" borderId="30" xfId="0" applyFont="1" applyBorder="1" applyAlignment="1">
      <alignment vertical="top" wrapText="1"/>
    </xf>
    <xf numFmtId="0" fontId="14" fillId="0" borderId="32" xfId="0" applyFont="1" applyBorder="1" applyAlignment="1">
      <alignment vertical="top" wrapText="1"/>
    </xf>
    <xf numFmtId="0" fontId="3" fillId="0" borderId="0" xfId="0" applyFont="1" applyAlignment="1">
      <alignment vertical="center"/>
    </xf>
    <xf numFmtId="0" fontId="22" fillId="0" borderId="0" xfId="0" applyFont="1" applyAlignment="1">
      <alignment vertical="center"/>
    </xf>
    <xf numFmtId="0" fontId="0" fillId="0" borderId="0" xfId="0" applyBorder="1"/>
    <xf numFmtId="0" fontId="0" fillId="0" borderId="2" xfId="0" applyBorder="1"/>
    <xf numFmtId="0" fontId="0" fillId="0" borderId="9" xfId="0" applyBorder="1"/>
    <xf numFmtId="0" fontId="6" fillId="0" borderId="31" xfId="0" applyFont="1" applyBorder="1"/>
    <xf numFmtId="0" fontId="0" fillId="0" borderId="4" xfId="0" applyBorder="1"/>
    <xf numFmtId="0" fontId="0" fillId="0" borderId="32" xfId="0" applyBorder="1"/>
    <xf numFmtId="0" fontId="6" fillId="0" borderId="34" xfId="0" applyFont="1" applyBorder="1" applyAlignment="1">
      <alignment horizontal="left"/>
    </xf>
    <xf numFmtId="0" fontId="6" fillId="0" borderId="35" xfId="0" applyFont="1" applyBorder="1"/>
    <xf numFmtId="0" fontId="0" fillId="0" borderId="3" xfId="0" applyBorder="1"/>
    <xf numFmtId="0" fontId="7" fillId="0" borderId="30" xfId="0" applyFont="1" applyBorder="1"/>
    <xf numFmtId="0" fontId="7" fillId="0" borderId="28" xfId="0" applyFont="1" applyBorder="1"/>
    <xf numFmtId="0" fontId="0" fillId="0" borderId="27" xfId="0" applyBorder="1"/>
    <xf numFmtId="0" fontId="0" fillId="0" borderId="34" xfId="0" applyBorder="1"/>
    <xf numFmtId="0" fontId="0" fillId="0" borderId="35" xfId="0" applyBorder="1"/>
    <xf numFmtId="0" fontId="1" fillId="0" borderId="34" xfId="0" applyFont="1" applyBorder="1" applyAlignment="1">
      <alignment vertical="center"/>
    </xf>
    <xf numFmtId="0" fontId="6" fillId="0" borderId="35" xfId="0" applyFont="1" applyBorder="1" applyAlignment="1">
      <alignment horizontal="center"/>
    </xf>
    <xf numFmtId="0" fontId="6" fillId="0" borderId="3" xfId="0" applyFont="1" applyBorder="1" applyAlignment="1">
      <alignment horizontal="center"/>
    </xf>
    <xf numFmtId="0" fontId="7" fillId="0" borderId="33" xfId="0" applyFont="1" applyBorder="1"/>
    <xf numFmtId="2" fontId="0" fillId="6" borderId="33" xfId="0" applyNumberFormat="1" applyFill="1" applyBorder="1" applyAlignment="1">
      <alignment horizontal="center"/>
    </xf>
    <xf numFmtId="9" fontId="0" fillId="6" borderId="33" xfId="0" applyNumberFormat="1" applyFill="1" applyBorder="1" applyAlignment="1">
      <alignment horizontal="center"/>
    </xf>
    <xf numFmtId="0" fontId="0" fillId="6" borderId="33" xfId="0" applyFill="1" applyBorder="1" applyAlignment="1">
      <alignment horizontal="center"/>
    </xf>
    <xf numFmtId="0" fontId="22" fillId="0" borderId="33" xfId="0" applyFont="1" applyBorder="1" applyAlignment="1">
      <alignment vertical="center" wrapText="1"/>
    </xf>
    <xf numFmtId="0" fontId="0" fillId="0" borderId="33" xfId="0" applyBorder="1"/>
    <xf numFmtId="2" fontId="0" fillId="0" borderId="33" xfId="0" applyNumberFormat="1" applyBorder="1"/>
    <xf numFmtId="0" fontId="0" fillId="0" borderId="33" xfId="0" applyBorder="1" applyAlignment="1">
      <alignment horizontal="center"/>
    </xf>
    <xf numFmtId="0" fontId="6" fillId="0" borderId="33" xfId="0" applyFont="1" applyBorder="1" applyAlignment="1">
      <alignment horizontal="center"/>
    </xf>
    <xf numFmtId="0" fontId="1" fillId="0" borderId="0" xfId="0" applyFont="1" applyBorder="1" applyAlignment="1">
      <alignment vertical="center"/>
    </xf>
    <xf numFmtId="0" fontId="3" fillId="0" borderId="0" xfId="0" applyFont="1" applyBorder="1" applyAlignment="1">
      <alignment vertical="center"/>
    </xf>
    <xf numFmtId="0" fontId="22" fillId="0" borderId="33" xfId="0" applyFont="1" applyBorder="1" applyAlignment="1">
      <alignment horizontal="center" vertical="center" wrapText="1"/>
    </xf>
    <xf numFmtId="3" fontId="22" fillId="0" borderId="33" xfId="0" applyNumberFormat="1" applyFont="1" applyBorder="1" applyAlignment="1">
      <alignment horizontal="center" vertical="center" wrapText="1"/>
    </xf>
    <xf numFmtId="0" fontId="22" fillId="0" borderId="36" xfId="0" applyFont="1" applyBorder="1" applyAlignment="1">
      <alignment horizontal="center" vertical="center" wrapText="1"/>
    </xf>
    <xf numFmtId="3" fontId="22" fillId="0" borderId="36"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1" xfId="0" applyFont="1" applyBorder="1" applyAlignment="1">
      <alignment horizontal="center" vertical="center" wrapText="1"/>
    </xf>
    <xf numFmtId="3" fontId="22" fillId="0" borderId="3" xfId="0" applyNumberFormat="1" applyFont="1" applyBorder="1" applyAlignment="1">
      <alignment horizontal="center" vertical="center" wrapText="1"/>
    </xf>
    <xf numFmtId="0" fontId="19" fillId="0" borderId="0" xfId="0" applyFont="1" applyAlignment="1">
      <alignment vertical="center"/>
    </xf>
    <xf numFmtId="0" fontId="5" fillId="0" borderId="0" xfId="0" applyFont="1" applyAlignment="1">
      <alignment vertical="center"/>
    </xf>
    <xf numFmtId="0" fontId="22" fillId="0" borderId="0" xfId="0" applyFont="1" applyBorder="1" applyAlignment="1">
      <alignment vertical="center" wrapText="1"/>
    </xf>
    <xf numFmtId="0" fontId="22" fillId="0" borderId="30" xfId="0" applyFont="1" applyBorder="1" applyAlignment="1">
      <alignment horizontal="center" vertical="center" wrapText="1"/>
    </xf>
    <xf numFmtId="0" fontId="22" fillId="0" borderId="34" xfId="0" applyFont="1" applyBorder="1" applyAlignment="1">
      <alignment horizontal="center" vertical="center" wrapText="1"/>
    </xf>
    <xf numFmtId="3" fontId="22" fillId="0" borderId="34" xfId="0" applyNumberFormat="1" applyFont="1" applyBorder="1" applyAlignment="1">
      <alignment horizontal="center" vertical="center" wrapText="1"/>
    </xf>
    <xf numFmtId="0" fontId="5" fillId="0" borderId="27" xfId="0" applyFont="1" applyBorder="1" applyAlignment="1"/>
    <xf numFmtId="0" fontId="24" fillId="0" borderId="0" xfId="0" applyFont="1" applyAlignment="1">
      <alignment horizontal="center"/>
    </xf>
    <xf numFmtId="3" fontId="21" fillId="0" borderId="27" xfId="0" applyNumberFormat="1" applyFont="1" applyBorder="1" applyAlignment="1">
      <alignment horizontal="right" vertical="top" indent="4"/>
    </xf>
    <xf numFmtId="3" fontId="21" fillId="0" borderId="0" xfId="0" applyNumberFormat="1" applyFont="1" applyBorder="1" applyAlignment="1">
      <alignment horizontal="right" vertical="top" indent="4"/>
    </xf>
    <xf numFmtId="0" fontId="25" fillId="0" borderId="0" xfId="0" applyFont="1"/>
    <xf numFmtId="167" fontId="6" fillId="3" borderId="0" xfId="0" applyNumberFormat="1" applyFont="1" applyFill="1"/>
    <xf numFmtId="49" fontId="3" fillId="0" borderId="0" xfId="0" quotePrefix="1" applyNumberFormat="1" applyFont="1"/>
    <xf numFmtId="0" fontId="3" fillId="5" borderId="0" xfId="0" applyFont="1" applyFill="1" applyAlignment="1">
      <alignment vertical="center"/>
    </xf>
    <xf numFmtId="0" fontId="3" fillId="0" borderId="0" xfId="0" applyFont="1" applyFill="1" applyAlignment="1">
      <alignment vertical="center"/>
    </xf>
    <xf numFmtId="0" fontId="3" fillId="5" borderId="0" xfId="0" applyFont="1" applyFill="1"/>
    <xf numFmtId="165" fontId="7" fillId="0" borderId="0" xfId="0" applyNumberFormat="1" applyFont="1" applyAlignment="1">
      <alignment horizontal="left"/>
    </xf>
    <xf numFmtId="168" fontId="8" fillId="2" borderId="0" xfId="0" applyNumberFormat="1" applyFont="1" applyFill="1" applyAlignment="1">
      <alignment horizontal="left" vertical="center"/>
    </xf>
    <xf numFmtId="168" fontId="7" fillId="0" borderId="28" xfId="0" applyNumberFormat="1" applyFont="1" applyBorder="1" applyAlignment="1">
      <alignment horizontal="center"/>
    </xf>
    <xf numFmtId="168" fontId="7" fillId="0" borderId="27" xfId="0" applyNumberFormat="1" applyFont="1" applyBorder="1" applyAlignment="1">
      <alignment horizontal="center"/>
    </xf>
    <xf numFmtId="168" fontId="7" fillId="0" borderId="9" xfId="0" applyNumberFormat="1" applyFont="1" applyBorder="1" applyAlignment="1">
      <alignment horizontal="center"/>
    </xf>
    <xf numFmtId="0" fontId="3" fillId="0" borderId="30" xfId="0" applyFont="1" applyFill="1" applyBorder="1" applyAlignment="1" applyProtection="1">
      <alignment horizontal="center" vertical="top" wrapText="1"/>
      <protection hidden="1"/>
    </xf>
    <xf numFmtId="0" fontId="7" fillId="0" borderId="32" xfId="0" applyFont="1" applyBorder="1"/>
    <xf numFmtId="0" fontId="3" fillId="0" borderId="4" xfId="0" applyFont="1" applyFill="1" applyBorder="1" applyAlignment="1" applyProtection="1">
      <alignment horizontal="center" vertical="top" wrapText="1"/>
      <protection hidden="1"/>
    </xf>
    <xf numFmtId="168" fontId="4" fillId="0" borderId="10" xfId="0" applyNumberFormat="1" applyFont="1" applyFill="1" applyBorder="1" applyAlignment="1" applyProtection="1">
      <alignment horizontal="right" vertical="center"/>
      <protection locked="0" hidden="1"/>
    </xf>
    <xf numFmtId="168" fontId="4" fillId="0" borderId="25" xfId="0" applyNumberFormat="1" applyFont="1" applyFill="1" applyBorder="1" applyAlignment="1" applyProtection="1">
      <alignment horizontal="right" vertical="center"/>
      <protection locked="0" hidden="1"/>
    </xf>
    <xf numFmtId="166" fontId="4" fillId="0" borderId="11" xfId="0" applyNumberFormat="1" applyFont="1" applyFill="1" applyBorder="1" applyAlignment="1" applyProtection="1">
      <alignment horizontal="right" vertical="center" indent="2"/>
      <protection hidden="1"/>
    </xf>
    <xf numFmtId="166" fontId="4" fillId="0" borderId="13" xfId="0" applyNumberFormat="1" applyFont="1" applyFill="1" applyBorder="1" applyAlignment="1" applyProtection="1">
      <alignment horizontal="right" vertical="center" indent="2"/>
      <protection hidden="1"/>
    </xf>
    <xf numFmtId="166" fontId="4" fillId="0" borderId="12" xfId="0" applyNumberFormat="1" applyFont="1" applyFill="1" applyBorder="1" applyAlignment="1" applyProtection="1">
      <alignment horizontal="right" vertical="center" indent="2"/>
      <protection hidden="1"/>
    </xf>
    <xf numFmtId="166" fontId="4" fillId="0" borderId="14" xfId="0" applyNumberFormat="1" applyFont="1" applyFill="1" applyBorder="1" applyAlignment="1" applyProtection="1">
      <alignment horizontal="right" vertical="center" indent="2"/>
      <protection hidden="1"/>
    </xf>
    <xf numFmtId="0" fontId="22" fillId="0" borderId="3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3" fillId="7" borderId="28" xfId="0" applyFont="1" applyFill="1" applyBorder="1" applyAlignment="1">
      <alignment horizontal="center" vertical="center" wrapText="1"/>
    </xf>
    <xf numFmtId="0" fontId="23" fillId="7" borderId="27"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2"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3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22" fillId="0" borderId="0" xfId="0" applyFont="1" applyAlignment="1">
      <alignment horizontal="left" vertical="center" wrapText="1"/>
    </xf>
    <xf numFmtId="0" fontId="1" fillId="0" borderId="0" xfId="0" applyFont="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6</xdr:row>
      <xdr:rowOff>0</xdr:rowOff>
    </xdr:from>
    <xdr:to>
      <xdr:col>1</xdr:col>
      <xdr:colOff>438150</xdr:colOff>
      <xdr:row>6</xdr:row>
      <xdr:rowOff>152400</xdr:rowOff>
    </xdr:to>
    <xdr:sp macro="" textlink="">
      <xdr:nvSpPr>
        <xdr:cNvPr id="1025" name="Rectangle 1">
          <a:extLst>
            <a:ext uri="{FF2B5EF4-FFF2-40B4-BE49-F238E27FC236}">
              <a16:creationId xmlns:a16="http://schemas.microsoft.com/office/drawing/2014/main" id="{0E36CAB6-8173-46B8-A3EB-F64B050F2E8B}"/>
            </a:ext>
          </a:extLst>
        </xdr:cNvPr>
        <xdr:cNvSpPr>
          <a:spLocks noChangeArrowheads="1"/>
        </xdr:cNvSpPr>
      </xdr:nvSpPr>
      <xdr:spPr bwMode="auto">
        <a:xfrm>
          <a:off x="2676525" y="1038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6</xdr:row>
      <xdr:rowOff>28575</xdr:rowOff>
    </xdr:from>
    <xdr:to>
      <xdr:col>2</xdr:col>
      <xdr:colOff>419100</xdr:colOff>
      <xdr:row>6</xdr:row>
      <xdr:rowOff>133350</xdr:rowOff>
    </xdr:to>
    <xdr:sp macro="" textlink="">
      <xdr:nvSpPr>
        <xdr:cNvPr id="9950" name="Rectangle 2">
          <a:extLst>
            <a:ext uri="{FF2B5EF4-FFF2-40B4-BE49-F238E27FC236}">
              <a16:creationId xmlns:a16="http://schemas.microsoft.com/office/drawing/2014/main" id="{7695899E-372C-4F78-9A65-A38A8125BD47}"/>
            </a:ext>
          </a:extLst>
        </xdr:cNvPr>
        <xdr:cNvSpPr>
          <a:spLocks noChangeArrowheads="1"/>
        </xdr:cNvSpPr>
      </xdr:nvSpPr>
      <xdr:spPr bwMode="auto">
        <a:xfrm>
          <a:off x="3333750" y="10668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6</xdr:row>
      <xdr:rowOff>28575</xdr:rowOff>
    </xdr:from>
    <xdr:to>
      <xdr:col>3</xdr:col>
      <xdr:colOff>419100</xdr:colOff>
      <xdr:row>6</xdr:row>
      <xdr:rowOff>133350</xdr:rowOff>
    </xdr:to>
    <xdr:sp macro="" textlink="">
      <xdr:nvSpPr>
        <xdr:cNvPr id="9951" name="Rectangle 3">
          <a:extLst>
            <a:ext uri="{FF2B5EF4-FFF2-40B4-BE49-F238E27FC236}">
              <a16:creationId xmlns:a16="http://schemas.microsoft.com/office/drawing/2014/main" id="{2C95B72B-5F6A-478D-9075-10587C056278}"/>
            </a:ext>
          </a:extLst>
        </xdr:cNvPr>
        <xdr:cNvSpPr>
          <a:spLocks noChangeArrowheads="1"/>
        </xdr:cNvSpPr>
      </xdr:nvSpPr>
      <xdr:spPr bwMode="auto">
        <a:xfrm>
          <a:off x="4095750" y="10668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6</xdr:row>
      <xdr:rowOff>0</xdr:rowOff>
    </xdr:from>
    <xdr:to>
      <xdr:col>2</xdr:col>
      <xdr:colOff>438150</xdr:colOff>
      <xdr:row>6</xdr:row>
      <xdr:rowOff>152400</xdr:rowOff>
    </xdr:to>
    <xdr:sp macro="" textlink="">
      <xdr:nvSpPr>
        <xdr:cNvPr id="1033" name="Rectangle 9">
          <a:extLst>
            <a:ext uri="{FF2B5EF4-FFF2-40B4-BE49-F238E27FC236}">
              <a16:creationId xmlns:a16="http://schemas.microsoft.com/office/drawing/2014/main" id="{865C52BC-7D3E-4111-9D0C-8E5F074055C8}"/>
            </a:ext>
          </a:extLst>
        </xdr:cNvPr>
        <xdr:cNvSpPr>
          <a:spLocks noChangeArrowheads="1"/>
        </xdr:cNvSpPr>
      </xdr:nvSpPr>
      <xdr:spPr bwMode="auto">
        <a:xfrm>
          <a:off x="3324225" y="1038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6</xdr:row>
      <xdr:rowOff>0</xdr:rowOff>
    </xdr:from>
    <xdr:to>
      <xdr:col>3</xdr:col>
      <xdr:colOff>438150</xdr:colOff>
      <xdr:row>6</xdr:row>
      <xdr:rowOff>152400</xdr:rowOff>
    </xdr:to>
    <xdr:sp macro="" textlink="">
      <xdr:nvSpPr>
        <xdr:cNvPr id="9953" name="Rectangle 10">
          <a:extLst>
            <a:ext uri="{FF2B5EF4-FFF2-40B4-BE49-F238E27FC236}">
              <a16:creationId xmlns:a16="http://schemas.microsoft.com/office/drawing/2014/main" id="{54D09491-110D-4949-8B3D-97E6405FF645}"/>
            </a:ext>
          </a:extLst>
        </xdr:cNvPr>
        <xdr:cNvSpPr>
          <a:spLocks noChangeArrowheads="1"/>
        </xdr:cNvSpPr>
      </xdr:nvSpPr>
      <xdr:spPr bwMode="auto">
        <a:xfrm>
          <a:off x="4086225" y="1038225"/>
          <a:ext cx="142875" cy="152400"/>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8</xdr:row>
      <xdr:rowOff>9525</xdr:rowOff>
    </xdr:from>
    <xdr:to>
      <xdr:col>1</xdr:col>
      <xdr:colOff>438150</xdr:colOff>
      <xdr:row>9</xdr:row>
      <xdr:rowOff>0</xdr:rowOff>
    </xdr:to>
    <xdr:sp macro="" textlink="">
      <xdr:nvSpPr>
        <xdr:cNvPr id="1035" name="Rectangle 11">
          <a:extLst>
            <a:ext uri="{FF2B5EF4-FFF2-40B4-BE49-F238E27FC236}">
              <a16:creationId xmlns:a16="http://schemas.microsoft.com/office/drawing/2014/main" id="{97AA2905-FD29-48E1-884D-2D064038D0B0}"/>
            </a:ext>
          </a:extLst>
        </xdr:cNvPr>
        <xdr:cNvSpPr>
          <a:spLocks noChangeArrowheads="1"/>
        </xdr:cNvSpPr>
      </xdr:nvSpPr>
      <xdr:spPr bwMode="auto">
        <a:xfrm>
          <a:off x="2562225" y="12477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8</xdr:row>
      <xdr:rowOff>28575</xdr:rowOff>
    </xdr:from>
    <xdr:to>
      <xdr:col>2</xdr:col>
      <xdr:colOff>419100</xdr:colOff>
      <xdr:row>8</xdr:row>
      <xdr:rowOff>133350</xdr:rowOff>
    </xdr:to>
    <xdr:sp macro="" textlink="">
      <xdr:nvSpPr>
        <xdr:cNvPr id="9955" name="Rectangle 12">
          <a:extLst>
            <a:ext uri="{FF2B5EF4-FFF2-40B4-BE49-F238E27FC236}">
              <a16:creationId xmlns:a16="http://schemas.microsoft.com/office/drawing/2014/main" id="{B3EC6FE7-8763-4753-A023-85766EF3EF02}"/>
            </a:ext>
          </a:extLst>
        </xdr:cNvPr>
        <xdr:cNvSpPr>
          <a:spLocks noChangeArrowheads="1"/>
        </xdr:cNvSpPr>
      </xdr:nvSpPr>
      <xdr:spPr bwMode="auto">
        <a:xfrm>
          <a:off x="3333750" y="12668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8</xdr:row>
      <xdr:rowOff>28575</xdr:rowOff>
    </xdr:from>
    <xdr:to>
      <xdr:col>3</xdr:col>
      <xdr:colOff>419100</xdr:colOff>
      <xdr:row>8</xdr:row>
      <xdr:rowOff>133350</xdr:rowOff>
    </xdr:to>
    <xdr:sp macro="" textlink="">
      <xdr:nvSpPr>
        <xdr:cNvPr id="9956" name="Rectangle 13">
          <a:extLst>
            <a:ext uri="{FF2B5EF4-FFF2-40B4-BE49-F238E27FC236}">
              <a16:creationId xmlns:a16="http://schemas.microsoft.com/office/drawing/2014/main" id="{2234A0BA-C4B3-4DC6-A705-C2D062D81607}"/>
            </a:ext>
          </a:extLst>
        </xdr:cNvPr>
        <xdr:cNvSpPr>
          <a:spLocks noChangeArrowheads="1"/>
        </xdr:cNvSpPr>
      </xdr:nvSpPr>
      <xdr:spPr bwMode="auto">
        <a:xfrm>
          <a:off x="4095750" y="12668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8</xdr:row>
      <xdr:rowOff>9525</xdr:rowOff>
    </xdr:from>
    <xdr:to>
      <xdr:col>2</xdr:col>
      <xdr:colOff>438150</xdr:colOff>
      <xdr:row>9</xdr:row>
      <xdr:rowOff>0</xdr:rowOff>
    </xdr:to>
    <xdr:sp macro="" textlink="">
      <xdr:nvSpPr>
        <xdr:cNvPr id="9957" name="Rectangle 14">
          <a:extLst>
            <a:ext uri="{FF2B5EF4-FFF2-40B4-BE49-F238E27FC236}">
              <a16:creationId xmlns:a16="http://schemas.microsoft.com/office/drawing/2014/main" id="{F5D9E3B5-A48A-4CA1-8A7D-985DE5455F40}"/>
            </a:ext>
          </a:extLst>
        </xdr:cNvPr>
        <xdr:cNvSpPr>
          <a:spLocks noChangeArrowheads="1"/>
        </xdr:cNvSpPr>
      </xdr:nvSpPr>
      <xdr:spPr bwMode="auto">
        <a:xfrm>
          <a:off x="3324225" y="12477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8</xdr:row>
      <xdr:rowOff>9525</xdr:rowOff>
    </xdr:from>
    <xdr:to>
      <xdr:col>3</xdr:col>
      <xdr:colOff>438150</xdr:colOff>
      <xdr:row>9</xdr:row>
      <xdr:rowOff>0</xdr:rowOff>
    </xdr:to>
    <xdr:sp macro="" textlink="">
      <xdr:nvSpPr>
        <xdr:cNvPr id="1039" name="Rectangle 15">
          <a:extLst>
            <a:ext uri="{FF2B5EF4-FFF2-40B4-BE49-F238E27FC236}">
              <a16:creationId xmlns:a16="http://schemas.microsoft.com/office/drawing/2014/main" id="{29B440FE-30CE-4A3E-ACAA-611A3EDEAB96}"/>
            </a:ext>
          </a:extLst>
        </xdr:cNvPr>
        <xdr:cNvSpPr>
          <a:spLocks noChangeArrowheads="1"/>
        </xdr:cNvSpPr>
      </xdr:nvSpPr>
      <xdr:spPr bwMode="auto">
        <a:xfrm>
          <a:off x="4086225" y="12477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10</xdr:row>
      <xdr:rowOff>0</xdr:rowOff>
    </xdr:from>
    <xdr:to>
      <xdr:col>1</xdr:col>
      <xdr:colOff>438150</xdr:colOff>
      <xdr:row>10</xdr:row>
      <xdr:rowOff>152400</xdr:rowOff>
    </xdr:to>
    <xdr:sp macro="" textlink="">
      <xdr:nvSpPr>
        <xdr:cNvPr id="1045" name="Rectangle 21">
          <a:extLst>
            <a:ext uri="{FF2B5EF4-FFF2-40B4-BE49-F238E27FC236}">
              <a16:creationId xmlns:a16="http://schemas.microsoft.com/office/drawing/2014/main" id="{99EFA921-1055-4232-8FBB-DEC345FD282A}"/>
            </a:ext>
          </a:extLst>
        </xdr:cNvPr>
        <xdr:cNvSpPr>
          <a:spLocks noChangeArrowheads="1"/>
        </xdr:cNvSpPr>
      </xdr:nvSpPr>
      <xdr:spPr bwMode="auto">
        <a:xfrm>
          <a:off x="2562225" y="1438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10</xdr:row>
      <xdr:rowOff>28575</xdr:rowOff>
    </xdr:from>
    <xdr:to>
      <xdr:col>2</xdr:col>
      <xdr:colOff>419100</xdr:colOff>
      <xdr:row>10</xdr:row>
      <xdr:rowOff>133350</xdr:rowOff>
    </xdr:to>
    <xdr:sp macro="" textlink="">
      <xdr:nvSpPr>
        <xdr:cNvPr id="9960" name="Rectangle 22">
          <a:extLst>
            <a:ext uri="{FF2B5EF4-FFF2-40B4-BE49-F238E27FC236}">
              <a16:creationId xmlns:a16="http://schemas.microsoft.com/office/drawing/2014/main" id="{AEB1783E-C5A3-4AEC-A181-3D0A2C6EE7B1}"/>
            </a:ext>
          </a:extLst>
        </xdr:cNvPr>
        <xdr:cNvSpPr>
          <a:spLocks noChangeArrowheads="1"/>
        </xdr:cNvSpPr>
      </xdr:nvSpPr>
      <xdr:spPr bwMode="auto">
        <a:xfrm>
          <a:off x="3333750" y="14668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10</xdr:row>
      <xdr:rowOff>28575</xdr:rowOff>
    </xdr:from>
    <xdr:to>
      <xdr:col>3</xdr:col>
      <xdr:colOff>419100</xdr:colOff>
      <xdr:row>10</xdr:row>
      <xdr:rowOff>133350</xdr:rowOff>
    </xdr:to>
    <xdr:sp macro="" textlink="">
      <xdr:nvSpPr>
        <xdr:cNvPr id="9961" name="Rectangle 23">
          <a:extLst>
            <a:ext uri="{FF2B5EF4-FFF2-40B4-BE49-F238E27FC236}">
              <a16:creationId xmlns:a16="http://schemas.microsoft.com/office/drawing/2014/main" id="{FD968DEF-5DBA-4C3B-A7D7-9AE366962381}"/>
            </a:ext>
          </a:extLst>
        </xdr:cNvPr>
        <xdr:cNvSpPr>
          <a:spLocks noChangeArrowheads="1"/>
        </xdr:cNvSpPr>
      </xdr:nvSpPr>
      <xdr:spPr bwMode="auto">
        <a:xfrm>
          <a:off x="4095750" y="14668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10</xdr:row>
      <xdr:rowOff>0</xdr:rowOff>
    </xdr:from>
    <xdr:to>
      <xdr:col>2</xdr:col>
      <xdr:colOff>438150</xdr:colOff>
      <xdr:row>10</xdr:row>
      <xdr:rowOff>152400</xdr:rowOff>
    </xdr:to>
    <xdr:sp macro="" textlink="">
      <xdr:nvSpPr>
        <xdr:cNvPr id="1048" name="Rectangle 24">
          <a:extLst>
            <a:ext uri="{FF2B5EF4-FFF2-40B4-BE49-F238E27FC236}">
              <a16:creationId xmlns:a16="http://schemas.microsoft.com/office/drawing/2014/main" id="{79C8C2DE-44C4-4720-A922-D16F9836340C}"/>
            </a:ext>
          </a:extLst>
        </xdr:cNvPr>
        <xdr:cNvSpPr>
          <a:spLocks noChangeArrowheads="1"/>
        </xdr:cNvSpPr>
      </xdr:nvSpPr>
      <xdr:spPr bwMode="auto">
        <a:xfrm>
          <a:off x="3324225" y="1438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10</xdr:row>
      <xdr:rowOff>0</xdr:rowOff>
    </xdr:from>
    <xdr:to>
      <xdr:col>3</xdr:col>
      <xdr:colOff>438150</xdr:colOff>
      <xdr:row>10</xdr:row>
      <xdr:rowOff>152400</xdr:rowOff>
    </xdr:to>
    <xdr:sp macro="" textlink="">
      <xdr:nvSpPr>
        <xdr:cNvPr id="1049" name="Rectangle 25">
          <a:extLst>
            <a:ext uri="{FF2B5EF4-FFF2-40B4-BE49-F238E27FC236}">
              <a16:creationId xmlns:a16="http://schemas.microsoft.com/office/drawing/2014/main" id="{8DA9CB44-A8B0-4736-9693-121A89E321E4}"/>
            </a:ext>
          </a:extLst>
        </xdr:cNvPr>
        <xdr:cNvSpPr>
          <a:spLocks noChangeArrowheads="1"/>
        </xdr:cNvSpPr>
      </xdr:nvSpPr>
      <xdr:spPr bwMode="auto">
        <a:xfrm>
          <a:off x="4086225" y="1438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12</xdr:row>
      <xdr:rowOff>0</xdr:rowOff>
    </xdr:from>
    <xdr:to>
      <xdr:col>1</xdr:col>
      <xdr:colOff>438150</xdr:colOff>
      <xdr:row>12</xdr:row>
      <xdr:rowOff>152400</xdr:rowOff>
    </xdr:to>
    <xdr:sp macro="" textlink="">
      <xdr:nvSpPr>
        <xdr:cNvPr id="1050" name="Rectangle 26">
          <a:extLst>
            <a:ext uri="{FF2B5EF4-FFF2-40B4-BE49-F238E27FC236}">
              <a16:creationId xmlns:a16="http://schemas.microsoft.com/office/drawing/2014/main" id="{543BB72C-EE7A-4387-B455-C20A3AEA8D63}"/>
            </a:ext>
          </a:extLst>
        </xdr:cNvPr>
        <xdr:cNvSpPr>
          <a:spLocks noChangeArrowheads="1"/>
        </xdr:cNvSpPr>
      </xdr:nvSpPr>
      <xdr:spPr bwMode="auto">
        <a:xfrm>
          <a:off x="2562225" y="16383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12</xdr:row>
      <xdr:rowOff>28575</xdr:rowOff>
    </xdr:from>
    <xdr:to>
      <xdr:col>2</xdr:col>
      <xdr:colOff>419100</xdr:colOff>
      <xdr:row>12</xdr:row>
      <xdr:rowOff>133350</xdr:rowOff>
    </xdr:to>
    <xdr:sp macro="" textlink="">
      <xdr:nvSpPr>
        <xdr:cNvPr id="9965" name="Rectangle 27">
          <a:extLst>
            <a:ext uri="{FF2B5EF4-FFF2-40B4-BE49-F238E27FC236}">
              <a16:creationId xmlns:a16="http://schemas.microsoft.com/office/drawing/2014/main" id="{60207DFA-BCE2-4A4C-A908-88D96320B192}"/>
            </a:ext>
          </a:extLst>
        </xdr:cNvPr>
        <xdr:cNvSpPr>
          <a:spLocks noChangeArrowheads="1"/>
        </xdr:cNvSpPr>
      </xdr:nvSpPr>
      <xdr:spPr bwMode="auto">
        <a:xfrm>
          <a:off x="3333750" y="16668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12</xdr:row>
      <xdr:rowOff>0</xdr:rowOff>
    </xdr:from>
    <xdr:to>
      <xdr:col>2</xdr:col>
      <xdr:colOff>438150</xdr:colOff>
      <xdr:row>12</xdr:row>
      <xdr:rowOff>152400</xdr:rowOff>
    </xdr:to>
    <xdr:sp macro="" textlink="">
      <xdr:nvSpPr>
        <xdr:cNvPr id="1053" name="Rectangle 29">
          <a:extLst>
            <a:ext uri="{FF2B5EF4-FFF2-40B4-BE49-F238E27FC236}">
              <a16:creationId xmlns:a16="http://schemas.microsoft.com/office/drawing/2014/main" id="{7E4FDCB2-AA50-4907-A93B-D33E22E5656B}"/>
            </a:ext>
          </a:extLst>
        </xdr:cNvPr>
        <xdr:cNvSpPr>
          <a:spLocks noChangeArrowheads="1"/>
        </xdr:cNvSpPr>
      </xdr:nvSpPr>
      <xdr:spPr bwMode="auto">
        <a:xfrm>
          <a:off x="3324225" y="16383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1</xdr:col>
      <xdr:colOff>295275</xdr:colOff>
      <xdr:row>14</xdr:row>
      <xdr:rowOff>0</xdr:rowOff>
    </xdr:from>
    <xdr:to>
      <xdr:col>1</xdr:col>
      <xdr:colOff>438150</xdr:colOff>
      <xdr:row>14</xdr:row>
      <xdr:rowOff>152400</xdr:rowOff>
    </xdr:to>
    <xdr:sp macro="" textlink="">
      <xdr:nvSpPr>
        <xdr:cNvPr id="1055" name="Rectangle 31">
          <a:extLst>
            <a:ext uri="{FF2B5EF4-FFF2-40B4-BE49-F238E27FC236}">
              <a16:creationId xmlns:a16="http://schemas.microsoft.com/office/drawing/2014/main" id="{05F2EE70-47EA-4D80-89DC-C9C7C1B7EB05}"/>
            </a:ext>
          </a:extLst>
        </xdr:cNvPr>
        <xdr:cNvSpPr>
          <a:spLocks noChangeArrowheads="1"/>
        </xdr:cNvSpPr>
      </xdr:nvSpPr>
      <xdr:spPr bwMode="auto">
        <a:xfrm>
          <a:off x="2562225" y="18383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14</xdr:row>
      <xdr:rowOff>28575</xdr:rowOff>
    </xdr:from>
    <xdr:to>
      <xdr:col>2</xdr:col>
      <xdr:colOff>419100</xdr:colOff>
      <xdr:row>14</xdr:row>
      <xdr:rowOff>133350</xdr:rowOff>
    </xdr:to>
    <xdr:sp macro="" textlink="">
      <xdr:nvSpPr>
        <xdr:cNvPr id="9968" name="Rectangle 32">
          <a:extLst>
            <a:ext uri="{FF2B5EF4-FFF2-40B4-BE49-F238E27FC236}">
              <a16:creationId xmlns:a16="http://schemas.microsoft.com/office/drawing/2014/main" id="{4A3F1854-3135-44F4-8D6A-F462C8B5062C}"/>
            </a:ext>
          </a:extLst>
        </xdr:cNvPr>
        <xdr:cNvSpPr>
          <a:spLocks noChangeArrowheads="1"/>
        </xdr:cNvSpPr>
      </xdr:nvSpPr>
      <xdr:spPr bwMode="auto">
        <a:xfrm>
          <a:off x="3333750" y="18669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14</xdr:row>
      <xdr:rowOff>28575</xdr:rowOff>
    </xdr:from>
    <xdr:to>
      <xdr:col>3</xdr:col>
      <xdr:colOff>419100</xdr:colOff>
      <xdr:row>14</xdr:row>
      <xdr:rowOff>133350</xdr:rowOff>
    </xdr:to>
    <xdr:sp macro="" textlink="">
      <xdr:nvSpPr>
        <xdr:cNvPr id="9969" name="Rectangle 33">
          <a:extLst>
            <a:ext uri="{FF2B5EF4-FFF2-40B4-BE49-F238E27FC236}">
              <a16:creationId xmlns:a16="http://schemas.microsoft.com/office/drawing/2014/main" id="{0A9690CA-9039-46FC-AEAD-C6089F9FC207}"/>
            </a:ext>
          </a:extLst>
        </xdr:cNvPr>
        <xdr:cNvSpPr>
          <a:spLocks noChangeArrowheads="1"/>
        </xdr:cNvSpPr>
      </xdr:nvSpPr>
      <xdr:spPr bwMode="auto">
        <a:xfrm>
          <a:off x="4095750" y="18669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14</xdr:row>
      <xdr:rowOff>0</xdr:rowOff>
    </xdr:from>
    <xdr:to>
      <xdr:col>2</xdr:col>
      <xdr:colOff>438150</xdr:colOff>
      <xdr:row>14</xdr:row>
      <xdr:rowOff>152400</xdr:rowOff>
    </xdr:to>
    <xdr:sp macro="" textlink="">
      <xdr:nvSpPr>
        <xdr:cNvPr id="9970" name="Rectangle 34">
          <a:extLst>
            <a:ext uri="{FF2B5EF4-FFF2-40B4-BE49-F238E27FC236}">
              <a16:creationId xmlns:a16="http://schemas.microsoft.com/office/drawing/2014/main" id="{696B7E1E-1BE8-4432-9841-047BB02AF6AF}"/>
            </a:ext>
          </a:extLst>
        </xdr:cNvPr>
        <xdr:cNvSpPr>
          <a:spLocks noChangeArrowheads="1"/>
        </xdr:cNvSpPr>
      </xdr:nvSpPr>
      <xdr:spPr bwMode="auto">
        <a:xfrm>
          <a:off x="3324225" y="18383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14</xdr:row>
      <xdr:rowOff>0</xdr:rowOff>
    </xdr:from>
    <xdr:to>
      <xdr:col>3</xdr:col>
      <xdr:colOff>438150</xdr:colOff>
      <xdr:row>14</xdr:row>
      <xdr:rowOff>152400</xdr:rowOff>
    </xdr:to>
    <xdr:sp macro="" textlink="">
      <xdr:nvSpPr>
        <xdr:cNvPr id="1059" name="Rectangle 35">
          <a:extLst>
            <a:ext uri="{FF2B5EF4-FFF2-40B4-BE49-F238E27FC236}">
              <a16:creationId xmlns:a16="http://schemas.microsoft.com/office/drawing/2014/main" id="{C29ADF49-A988-48E5-A211-96F2A6B570F1}"/>
            </a:ext>
          </a:extLst>
        </xdr:cNvPr>
        <xdr:cNvSpPr>
          <a:spLocks noChangeArrowheads="1"/>
        </xdr:cNvSpPr>
      </xdr:nvSpPr>
      <xdr:spPr bwMode="auto">
        <a:xfrm>
          <a:off x="4086225" y="18383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18</xdr:row>
      <xdr:rowOff>0</xdr:rowOff>
    </xdr:from>
    <xdr:to>
      <xdr:col>1</xdr:col>
      <xdr:colOff>438150</xdr:colOff>
      <xdr:row>18</xdr:row>
      <xdr:rowOff>152400</xdr:rowOff>
    </xdr:to>
    <xdr:sp macro="" textlink="">
      <xdr:nvSpPr>
        <xdr:cNvPr id="1065" name="Rectangle 41">
          <a:extLst>
            <a:ext uri="{FF2B5EF4-FFF2-40B4-BE49-F238E27FC236}">
              <a16:creationId xmlns:a16="http://schemas.microsoft.com/office/drawing/2014/main" id="{60A017A7-63F1-402A-9C2C-A32E1EFE104C}"/>
            </a:ext>
          </a:extLst>
        </xdr:cNvPr>
        <xdr:cNvSpPr>
          <a:spLocks noChangeArrowheads="1"/>
        </xdr:cNvSpPr>
      </xdr:nvSpPr>
      <xdr:spPr bwMode="auto">
        <a:xfrm>
          <a:off x="2562225" y="2238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18</xdr:row>
      <xdr:rowOff>28575</xdr:rowOff>
    </xdr:from>
    <xdr:to>
      <xdr:col>2</xdr:col>
      <xdr:colOff>419100</xdr:colOff>
      <xdr:row>18</xdr:row>
      <xdr:rowOff>133350</xdr:rowOff>
    </xdr:to>
    <xdr:sp macro="" textlink="">
      <xdr:nvSpPr>
        <xdr:cNvPr id="9973" name="Rectangle 42">
          <a:extLst>
            <a:ext uri="{FF2B5EF4-FFF2-40B4-BE49-F238E27FC236}">
              <a16:creationId xmlns:a16="http://schemas.microsoft.com/office/drawing/2014/main" id="{005C4E22-0C98-4112-996C-127413D19C9E}"/>
            </a:ext>
          </a:extLst>
        </xdr:cNvPr>
        <xdr:cNvSpPr>
          <a:spLocks noChangeArrowheads="1"/>
        </xdr:cNvSpPr>
      </xdr:nvSpPr>
      <xdr:spPr bwMode="auto">
        <a:xfrm>
          <a:off x="3333750" y="22669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18</xdr:row>
      <xdr:rowOff>28575</xdr:rowOff>
    </xdr:from>
    <xdr:to>
      <xdr:col>3</xdr:col>
      <xdr:colOff>419100</xdr:colOff>
      <xdr:row>18</xdr:row>
      <xdr:rowOff>133350</xdr:rowOff>
    </xdr:to>
    <xdr:sp macro="" textlink="">
      <xdr:nvSpPr>
        <xdr:cNvPr id="9974" name="Rectangle 43">
          <a:extLst>
            <a:ext uri="{FF2B5EF4-FFF2-40B4-BE49-F238E27FC236}">
              <a16:creationId xmlns:a16="http://schemas.microsoft.com/office/drawing/2014/main" id="{F199E895-710A-486D-82A8-C6D00BAD2BE0}"/>
            </a:ext>
          </a:extLst>
        </xdr:cNvPr>
        <xdr:cNvSpPr>
          <a:spLocks noChangeArrowheads="1"/>
        </xdr:cNvSpPr>
      </xdr:nvSpPr>
      <xdr:spPr bwMode="auto">
        <a:xfrm>
          <a:off x="4095750" y="22669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18</xdr:row>
      <xdr:rowOff>0</xdr:rowOff>
    </xdr:from>
    <xdr:to>
      <xdr:col>2</xdr:col>
      <xdr:colOff>438150</xdr:colOff>
      <xdr:row>18</xdr:row>
      <xdr:rowOff>152400</xdr:rowOff>
    </xdr:to>
    <xdr:sp macro="" textlink="">
      <xdr:nvSpPr>
        <xdr:cNvPr id="1068" name="Rectangle 44">
          <a:extLst>
            <a:ext uri="{FF2B5EF4-FFF2-40B4-BE49-F238E27FC236}">
              <a16:creationId xmlns:a16="http://schemas.microsoft.com/office/drawing/2014/main" id="{0AE57061-D4F2-466A-BDEA-A9DEE9B37695}"/>
            </a:ext>
          </a:extLst>
        </xdr:cNvPr>
        <xdr:cNvSpPr>
          <a:spLocks noChangeArrowheads="1"/>
        </xdr:cNvSpPr>
      </xdr:nvSpPr>
      <xdr:spPr bwMode="auto">
        <a:xfrm>
          <a:off x="3324225" y="2238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18</xdr:row>
      <xdr:rowOff>0</xdr:rowOff>
    </xdr:from>
    <xdr:to>
      <xdr:col>3</xdr:col>
      <xdr:colOff>438150</xdr:colOff>
      <xdr:row>18</xdr:row>
      <xdr:rowOff>152400</xdr:rowOff>
    </xdr:to>
    <xdr:sp macro="" textlink="">
      <xdr:nvSpPr>
        <xdr:cNvPr id="1069" name="Rectangle 45">
          <a:extLst>
            <a:ext uri="{FF2B5EF4-FFF2-40B4-BE49-F238E27FC236}">
              <a16:creationId xmlns:a16="http://schemas.microsoft.com/office/drawing/2014/main" id="{A52C2E2C-9BD4-4169-972B-95E0BBD1B07C}"/>
            </a:ext>
          </a:extLst>
        </xdr:cNvPr>
        <xdr:cNvSpPr>
          <a:spLocks noChangeArrowheads="1"/>
        </xdr:cNvSpPr>
      </xdr:nvSpPr>
      <xdr:spPr bwMode="auto">
        <a:xfrm>
          <a:off x="4086225" y="2238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20</xdr:row>
      <xdr:rowOff>0</xdr:rowOff>
    </xdr:from>
    <xdr:to>
      <xdr:col>1</xdr:col>
      <xdr:colOff>438150</xdr:colOff>
      <xdr:row>20</xdr:row>
      <xdr:rowOff>152400</xdr:rowOff>
    </xdr:to>
    <xdr:sp macro="" textlink="">
      <xdr:nvSpPr>
        <xdr:cNvPr id="1070" name="Rectangle 46">
          <a:extLst>
            <a:ext uri="{FF2B5EF4-FFF2-40B4-BE49-F238E27FC236}">
              <a16:creationId xmlns:a16="http://schemas.microsoft.com/office/drawing/2014/main" id="{CA92B1EB-BC7C-4661-BF4E-8A4A93A6A53F}"/>
            </a:ext>
          </a:extLst>
        </xdr:cNvPr>
        <xdr:cNvSpPr>
          <a:spLocks noChangeArrowheads="1"/>
        </xdr:cNvSpPr>
      </xdr:nvSpPr>
      <xdr:spPr bwMode="auto">
        <a:xfrm>
          <a:off x="2562225" y="2438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20</xdr:row>
      <xdr:rowOff>28575</xdr:rowOff>
    </xdr:from>
    <xdr:to>
      <xdr:col>2</xdr:col>
      <xdr:colOff>419100</xdr:colOff>
      <xdr:row>20</xdr:row>
      <xdr:rowOff>133350</xdr:rowOff>
    </xdr:to>
    <xdr:sp macro="" textlink="">
      <xdr:nvSpPr>
        <xdr:cNvPr id="9978" name="Rectangle 47">
          <a:extLst>
            <a:ext uri="{FF2B5EF4-FFF2-40B4-BE49-F238E27FC236}">
              <a16:creationId xmlns:a16="http://schemas.microsoft.com/office/drawing/2014/main" id="{AB3F50AC-4DE3-4EAF-9A4B-2290EC7D11E3}"/>
            </a:ext>
          </a:extLst>
        </xdr:cNvPr>
        <xdr:cNvSpPr>
          <a:spLocks noChangeArrowheads="1"/>
        </xdr:cNvSpPr>
      </xdr:nvSpPr>
      <xdr:spPr bwMode="auto">
        <a:xfrm>
          <a:off x="3333750" y="24669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20</xdr:row>
      <xdr:rowOff>28575</xdr:rowOff>
    </xdr:from>
    <xdr:to>
      <xdr:col>3</xdr:col>
      <xdr:colOff>419100</xdr:colOff>
      <xdr:row>20</xdr:row>
      <xdr:rowOff>133350</xdr:rowOff>
    </xdr:to>
    <xdr:sp macro="" textlink="">
      <xdr:nvSpPr>
        <xdr:cNvPr id="9979" name="Rectangle 48">
          <a:extLst>
            <a:ext uri="{FF2B5EF4-FFF2-40B4-BE49-F238E27FC236}">
              <a16:creationId xmlns:a16="http://schemas.microsoft.com/office/drawing/2014/main" id="{62704DB1-DB7C-4D2B-A970-CD70A0C79A20}"/>
            </a:ext>
          </a:extLst>
        </xdr:cNvPr>
        <xdr:cNvSpPr>
          <a:spLocks noChangeArrowheads="1"/>
        </xdr:cNvSpPr>
      </xdr:nvSpPr>
      <xdr:spPr bwMode="auto">
        <a:xfrm>
          <a:off x="4095750" y="24669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20</xdr:row>
      <xdr:rowOff>0</xdr:rowOff>
    </xdr:from>
    <xdr:to>
      <xdr:col>2</xdr:col>
      <xdr:colOff>438150</xdr:colOff>
      <xdr:row>20</xdr:row>
      <xdr:rowOff>152400</xdr:rowOff>
    </xdr:to>
    <xdr:sp macro="" textlink="">
      <xdr:nvSpPr>
        <xdr:cNvPr id="1073" name="Rectangle 49">
          <a:extLst>
            <a:ext uri="{FF2B5EF4-FFF2-40B4-BE49-F238E27FC236}">
              <a16:creationId xmlns:a16="http://schemas.microsoft.com/office/drawing/2014/main" id="{AE29AE26-D38B-4031-9463-7AAFF4680267}"/>
            </a:ext>
          </a:extLst>
        </xdr:cNvPr>
        <xdr:cNvSpPr>
          <a:spLocks noChangeArrowheads="1"/>
        </xdr:cNvSpPr>
      </xdr:nvSpPr>
      <xdr:spPr bwMode="auto">
        <a:xfrm>
          <a:off x="3324225" y="2438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20</xdr:row>
      <xdr:rowOff>0</xdr:rowOff>
    </xdr:from>
    <xdr:to>
      <xdr:col>3</xdr:col>
      <xdr:colOff>438150</xdr:colOff>
      <xdr:row>20</xdr:row>
      <xdr:rowOff>152400</xdr:rowOff>
    </xdr:to>
    <xdr:sp macro="" textlink="">
      <xdr:nvSpPr>
        <xdr:cNvPr id="1074" name="Rectangle 50">
          <a:extLst>
            <a:ext uri="{FF2B5EF4-FFF2-40B4-BE49-F238E27FC236}">
              <a16:creationId xmlns:a16="http://schemas.microsoft.com/office/drawing/2014/main" id="{0266C1F5-785C-410C-8538-230B3442A235}"/>
            </a:ext>
          </a:extLst>
        </xdr:cNvPr>
        <xdr:cNvSpPr>
          <a:spLocks noChangeArrowheads="1"/>
        </xdr:cNvSpPr>
      </xdr:nvSpPr>
      <xdr:spPr bwMode="auto">
        <a:xfrm>
          <a:off x="4086225" y="2438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25</xdr:row>
      <xdr:rowOff>0</xdr:rowOff>
    </xdr:from>
    <xdr:to>
      <xdr:col>1</xdr:col>
      <xdr:colOff>438150</xdr:colOff>
      <xdr:row>25</xdr:row>
      <xdr:rowOff>152400</xdr:rowOff>
    </xdr:to>
    <xdr:sp macro="" textlink="">
      <xdr:nvSpPr>
        <xdr:cNvPr id="1080" name="Rectangle 56">
          <a:extLst>
            <a:ext uri="{FF2B5EF4-FFF2-40B4-BE49-F238E27FC236}">
              <a16:creationId xmlns:a16="http://schemas.microsoft.com/office/drawing/2014/main" id="{0F2D08FC-674C-446E-A197-1FCCBADEEB4C}"/>
            </a:ext>
          </a:extLst>
        </xdr:cNvPr>
        <xdr:cNvSpPr>
          <a:spLocks noChangeArrowheads="1"/>
        </xdr:cNvSpPr>
      </xdr:nvSpPr>
      <xdr:spPr bwMode="auto">
        <a:xfrm>
          <a:off x="2562225" y="31242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25</xdr:row>
      <xdr:rowOff>28575</xdr:rowOff>
    </xdr:from>
    <xdr:to>
      <xdr:col>2</xdr:col>
      <xdr:colOff>419100</xdr:colOff>
      <xdr:row>25</xdr:row>
      <xdr:rowOff>133350</xdr:rowOff>
    </xdr:to>
    <xdr:sp macro="" textlink="">
      <xdr:nvSpPr>
        <xdr:cNvPr id="9983" name="Rectangle 57">
          <a:extLst>
            <a:ext uri="{FF2B5EF4-FFF2-40B4-BE49-F238E27FC236}">
              <a16:creationId xmlns:a16="http://schemas.microsoft.com/office/drawing/2014/main" id="{1CA2C19C-3B5E-4410-85AE-9670B5EEFA38}"/>
            </a:ext>
          </a:extLst>
        </xdr:cNvPr>
        <xdr:cNvSpPr>
          <a:spLocks noChangeArrowheads="1"/>
        </xdr:cNvSpPr>
      </xdr:nvSpPr>
      <xdr:spPr bwMode="auto">
        <a:xfrm>
          <a:off x="3333750" y="31527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25</xdr:row>
      <xdr:rowOff>28575</xdr:rowOff>
    </xdr:from>
    <xdr:to>
      <xdr:col>3</xdr:col>
      <xdr:colOff>419100</xdr:colOff>
      <xdr:row>25</xdr:row>
      <xdr:rowOff>133350</xdr:rowOff>
    </xdr:to>
    <xdr:sp macro="" textlink="">
      <xdr:nvSpPr>
        <xdr:cNvPr id="9984" name="Rectangle 58">
          <a:extLst>
            <a:ext uri="{FF2B5EF4-FFF2-40B4-BE49-F238E27FC236}">
              <a16:creationId xmlns:a16="http://schemas.microsoft.com/office/drawing/2014/main" id="{FD9AEBFF-12F2-47F9-B62B-61FD95AD0038}"/>
            </a:ext>
          </a:extLst>
        </xdr:cNvPr>
        <xdr:cNvSpPr>
          <a:spLocks noChangeArrowheads="1"/>
        </xdr:cNvSpPr>
      </xdr:nvSpPr>
      <xdr:spPr bwMode="auto">
        <a:xfrm>
          <a:off x="4095750" y="31527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25</xdr:row>
      <xdr:rowOff>0</xdr:rowOff>
    </xdr:from>
    <xdr:to>
      <xdr:col>2</xdr:col>
      <xdr:colOff>438150</xdr:colOff>
      <xdr:row>25</xdr:row>
      <xdr:rowOff>152400</xdr:rowOff>
    </xdr:to>
    <xdr:sp macro="" textlink="">
      <xdr:nvSpPr>
        <xdr:cNvPr id="9985" name="Rectangle 59">
          <a:extLst>
            <a:ext uri="{FF2B5EF4-FFF2-40B4-BE49-F238E27FC236}">
              <a16:creationId xmlns:a16="http://schemas.microsoft.com/office/drawing/2014/main" id="{D0B50849-C581-4FC3-9215-02CF748E171C}"/>
            </a:ext>
          </a:extLst>
        </xdr:cNvPr>
        <xdr:cNvSpPr>
          <a:spLocks noChangeArrowheads="1"/>
        </xdr:cNvSpPr>
      </xdr:nvSpPr>
      <xdr:spPr bwMode="auto">
        <a:xfrm>
          <a:off x="3324225" y="31242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25</xdr:row>
      <xdr:rowOff>0</xdr:rowOff>
    </xdr:from>
    <xdr:to>
      <xdr:col>3</xdr:col>
      <xdr:colOff>438150</xdr:colOff>
      <xdr:row>25</xdr:row>
      <xdr:rowOff>152400</xdr:rowOff>
    </xdr:to>
    <xdr:sp macro="" textlink="">
      <xdr:nvSpPr>
        <xdr:cNvPr id="1084" name="Rectangle 60">
          <a:extLst>
            <a:ext uri="{FF2B5EF4-FFF2-40B4-BE49-F238E27FC236}">
              <a16:creationId xmlns:a16="http://schemas.microsoft.com/office/drawing/2014/main" id="{D2518074-FF57-4E2D-A130-4B036B5174CC}"/>
            </a:ext>
          </a:extLst>
        </xdr:cNvPr>
        <xdr:cNvSpPr>
          <a:spLocks noChangeArrowheads="1"/>
        </xdr:cNvSpPr>
      </xdr:nvSpPr>
      <xdr:spPr bwMode="auto">
        <a:xfrm>
          <a:off x="4086225" y="31242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27</xdr:row>
      <xdr:rowOff>0</xdr:rowOff>
    </xdr:from>
    <xdr:to>
      <xdr:col>1</xdr:col>
      <xdr:colOff>438150</xdr:colOff>
      <xdr:row>27</xdr:row>
      <xdr:rowOff>152400</xdr:rowOff>
    </xdr:to>
    <xdr:sp macro="" textlink="">
      <xdr:nvSpPr>
        <xdr:cNvPr id="1085" name="Rectangle 61">
          <a:extLst>
            <a:ext uri="{FF2B5EF4-FFF2-40B4-BE49-F238E27FC236}">
              <a16:creationId xmlns:a16="http://schemas.microsoft.com/office/drawing/2014/main" id="{E6A57C64-A3D3-4817-BFC0-B32F34498513}"/>
            </a:ext>
          </a:extLst>
        </xdr:cNvPr>
        <xdr:cNvSpPr>
          <a:spLocks noChangeArrowheads="1"/>
        </xdr:cNvSpPr>
      </xdr:nvSpPr>
      <xdr:spPr bwMode="auto">
        <a:xfrm>
          <a:off x="2562225" y="3324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27</xdr:row>
      <xdr:rowOff>28575</xdr:rowOff>
    </xdr:from>
    <xdr:to>
      <xdr:col>2</xdr:col>
      <xdr:colOff>419100</xdr:colOff>
      <xdr:row>27</xdr:row>
      <xdr:rowOff>133350</xdr:rowOff>
    </xdr:to>
    <xdr:sp macro="" textlink="">
      <xdr:nvSpPr>
        <xdr:cNvPr id="9988" name="Rectangle 62">
          <a:extLst>
            <a:ext uri="{FF2B5EF4-FFF2-40B4-BE49-F238E27FC236}">
              <a16:creationId xmlns:a16="http://schemas.microsoft.com/office/drawing/2014/main" id="{A77881E9-5256-41D4-AE39-4C8D1BAAE8F6}"/>
            </a:ext>
          </a:extLst>
        </xdr:cNvPr>
        <xdr:cNvSpPr>
          <a:spLocks noChangeArrowheads="1"/>
        </xdr:cNvSpPr>
      </xdr:nvSpPr>
      <xdr:spPr bwMode="auto">
        <a:xfrm>
          <a:off x="3333750" y="33528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27</xdr:row>
      <xdr:rowOff>28575</xdr:rowOff>
    </xdr:from>
    <xdr:to>
      <xdr:col>3</xdr:col>
      <xdr:colOff>419100</xdr:colOff>
      <xdr:row>27</xdr:row>
      <xdr:rowOff>133350</xdr:rowOff>
    </xdr:to>
    <xdr:sp macro="" textlink="">
      <xdr:nvSpPr>
        <xdr:cNvPr id="9989" name="Rectangle 63">
          <a:extLst>
            <a:ext uri="{FF2B5EF4-FFF2-40B4-BE49-F238E27FC236}">
              <a16:creationId xmlns:a16="http://schemas.microsoft.com/office/drawing/2014/main" id="{1092CB58-6282-43B5-812D-C6622D709AE7}"/>
            </a:ext>
          </a:extLst>
        </xdr:cNvPr>
        <xdr:cNvSpPr>
          <a:spLocks noChangeArrowheads="1"/>
        </xdr:cNvSpPr>
      </xdr:nvSpPr>
      <xdr:spPr bwMode="auto">
        <a:xfrm>
          <a:off x="4095750" y="33528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27</xdr:row>
      <xdr:rowOff>0</xdr:rowOff>
    </xdr:from>
    <xdr:to>
      <xdr:col>2</xdr:col>
      <xdr:colOff>438150</xdr:colOff>
      <xdr:row>27</xdr:row>
      <xdr:rowOff>152400</xdr:rowOff>
    </xdr:to>
    <xdr:sp macro="" textlink="">
      <xdr:nvSpPr>
        <xdr:cNvPr id="9990" name="Rectangle 64">
          <a:extLst>
            <a:ext uri="{FF2B5EF4-FFF2-40B4-BE49-F238E27FC236}">
              <a16:creationId xmlns:a16="http://schemas.microsoft.com/office/drawing/2014/main" id="{170ECF72-F9BD-49F1-A548-1CE5CA8FC2FA}"/>
            </a:ext>
          </a:extLst>
        </xdr:cNvPr>
        <xdr:cNvSpPr>
          <a:spLocks noChangeArrowheads="1"/>
        </xdr:cNvSpPr>
      </xdr:nvSpPr>
      <xdr:spPr bwMode="auto">
        <a:xfrm>
          <a:off x="3324225" y="33242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27</xdr:row>
      <xdr:rowOff>0</xdr:rowOff>
    </xdr:from>
    <xdr:to>
      <xdr:col>3</xdr:col>
      <xdr:colOff>438150</xdr:colOff>
      <xdr:row>27</xdr:row>
      <xdr:rowOff>152400</xdr:rowOff>
    </xdr:to>
    <xdr:sp macro="" textlink="">
      <xdr:nvSpPr>
        <xdr:cNvPr id="1089" name="Rectangle 65">
          <a:extLst>
            <a:ext uri="{FF2B5EF4-FFF2-40B4-BE49-F238E27FC236}">
              <a16:creationId xmlns:a16="http://schemas.microsoft.com/office/drawing/2014/main" id="{32C32AD4-B8A0-470A-A880-A15FCD9D1719}"/>
            </a:ext>
          </a:extLst>
        </xdr:cNvPr>
        <xdr:cNvSpPr>
          <a:spLocks noChangeArrowheads="1"/>
        </xdr:cNvSpPr>
      </xdr:nvSpPr>
      <xdr:spPr bwMode="auto">
        <a:xfrm>
          <a:off x="4086225" y="3324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29</xdr:row>
      <xdr:rowOff>0</xdr:rowOff>
    </xdr:from>
    <xdr:to>
      <xdr:col>1</xdr:col>
      <xdr:colOff>438150</xdr:colOff>
      <xdr:row>29</xdr:row>
      <xdr:rowOff>152400</xdr:rowOff>
    </xdr:to>
    <xdr:sp macro="" textlink="">
      <xdr:nvSpPr>
        <xdr:cNvPr id="1090" name="Rectangle 66">
          <a:extLst>
            <a:ext uri="{FF2B5EF4-FFF2-40B4-BE49-F238E27FC236}">
              <a16:creationId xmlns:a16="http://schemas.microsoft.com/office/drawing/2014/main" id="{80AFF5A8-E5F4-4178-97EA-37C262CF2BF7}"/>
            </a:ext>
          </a:extLst>
        </xdr:cNvPr>
        <xdr:cNvSpPr>
          <a:spLocks noChangeArrowheads="1"/>
        </xdr:cNvSpPr>
      </xdr:nvSpPr>
      <xdr:spPr bwMode="auto">
        <a:xfrm>
          <a:off x="2562225" y="35242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29</xdr:row>
      <xdr:rowOff>28575</xdr:rowOff>
    </xdr:from>
    <xdr:to>
      <xdr:col>2</xdr:col>
      <xdr:colOff>419100</xdr:colOff>
      <xdr:row>29</xdr:row>
      <xdr:rowOff>133350</xdr:rowOff>
    </xdr:to>
    <xdr:sp macro="" textlink="">
      <xdr:nvSpPr>
        <xdr:cNvPr id="9993" name="Rectangle 67">
          <a:extLst>
            <a:ext uri="{FF2B5EF4-FFF2-40B4-BE49-F238E27FC236}">
              <a16:creationId xmlns:a16="http://schemas.microsoft.com/office/drawing/2014/main" id="{1A9FA7C7-AB0A-4940-892C-CD59CFEBD9C1}"/>
            </a:ext>
          </a:extLst>
        </xdr:cNvPr>
        <xdr:cNvSpPr>
          <a:spLocks noChangeArrowheads="1"/>
        </xdr:cNvSpPr>
      </xdr:nvSpPr>
      <xdr:spPr bwMode="auto">
        <a:xfrm>
          <a:off x="3333750" y="35528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29</xdr:row>
      <xdr:rowOff>28575</xdr:rowOff>
    </xdr:from>
    <xdr:to>
      <xdr:col>3</xdr:col>
      <xdr:colOff>419100</xdr:colOff>
      <xdr:row>29</xdr:row>
      <xdr:rowOff>133350</xdr:rowOff>
    </xdr:to>
    <xdr:sp macro="" textlink="">
      <xdr:nvSpPr>
        <xdr:cNvPr id="9994" name="Rectangle 68">
          <a:extLst>
            <a:ext uri="{FF2B5EF4-FFF2-40B4-BE49-F238E27FC236}">
              <a16:creationId xmlns:a16="http://schemas.microsoft.com/office/drawing/2014/main" id="{F5D5EE94-D2ED-4D59-8F8C-ABD0F4E5B49C}"/>
            </a:ext>
          </a:extLst>
        </xdr:cNvPr>
        <xdr:cNvSpPr>
          <a:spLocks noChangeArrowheads="1"/>
        </xdr:cNvSpPr>
      </xdr:nvSpPr>
      <xdr:spPr bwMode="auto">
        <a:xfrm>
          <a:off x="4095750" y="35528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29</xdr:row>
      <xdr:rowOff>0</xdr:rowOff>
    </xdr:from>
    <xdr:to>
      <xdr:col>2</xdr:col>
      <xdr:colOff>438150</xdr:colOff>
      <xdr:row>29</xdr:row>
      <xdr:rowOff>152400</xdr:rowOff>
    </xdr:to>
    <xdr:sp macro="" textlink="">
      <xdr:nvSpPr>
        <xdr:cNvPr id="9995" name="Rectangle 69">
          <a:extLst>
            <a:ext uri="{FF2B5EF4-FFF2-40B4-BE49-F238E27FC236}">
              <a16:creationId xmlns:a16="http://schemas.microsoft.com/office/drawing/2014/main" id="{02C7D3DE-9C69-4921-9E0C-CE9B24105500}"/>
            </a:ext>
          </a:extLst>
        </xdr:cNvPr>
        <xdr:cNvSpPr>
          <a:spLocks noChangeArrowheads="1"/>
        </xdr:cNvSpPr>
      </xdr:nvSpPr>
      <xdr:spPr bwMode="auto">
        <a:xfrm>
          <a:off x="3324225" y="35242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29</xdr:row>
      <xdr:rowOff>0</xdr:rowOff>
    </xdr:from>
    <xdr:to>
      <xdr:col>3</xdr:col>
      <xdr:colOff>438150</xdr:colOff>
      <xdr:row>29</xdr:row>
      <xdr:rowOff>152400</xdr:rowOff>
    </xdr:to>
    <xdr:sp macro="" textlink="">
      <xdr:nvSpPr>
        <xdr:cNvPr id="1094" name="Rectangle 70">
          <a:extLst>
            <a:ext uri="{FF2B5EF4-FFF2-40B4-BE49-F238E27FC236}">
              <a16:creationId xmlns:a16="http://schemas.microsoft.com/office/drawing/2014/main" id="{DD8EFCAF-CEDD-448D-8169-E468F2053AF1}"/>
            </a:ext>
          </a:extLst>
        </xdr:cNvPr>
        <xdr:cNvSpPr>
          <a:spLocks noChangeArrowheads="1"/>
        </xdr:cNvSpPr>
      </xdr:nvSpPr>
      <xdr:spPr bwMode="auto">
        <a:xfrm>
          <a:off x="4086225" y="35242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32</xdr:row>
      <xdr:rowOff>0</xdr:rowOff>
    </xdr:from>
    <xdr:to>
      <xdr:col>1</xdr:col>
      <xdr:colOff>438150</xdr:colOff>
      <xdr:row>32</xdr:row>
      <xdr:rowOff>152400</xdr:rowOff>
    </xdr:to>
    <xdr:sp macro="" textlink="">
      <xdr:nvSpPr>
        <xdr:cNvPr id="1100" name="Rectangle 76">
          <a:extLst>
            <a:ext uri="{FF2B5EF4-FFF2-40B4-BE49-F238E27FC236}">
              <a16:creationId xmlns:a16="http://schemas.microsoft.com/office/drawing/2014/main" id="{D925E06C-4188-4B18-A314-A7618C1C23A2}"/>
            </a:ext>
          </a:extLst>
        </xdr:cNvPr>
        <xdr:cNvSpPr>
          <a:spLocks noChangeArrowheads="1"/>
        </xdr:cNvSpPr>
      </xdr:nvSpPr>
      <xdr:spPr bwMode="auto">
        <a:xfrm>
          <a:off x="2562225" y="38862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32</xdr:row>
      <xdr:rowOff>28575</xdr:rowOff>
    </xdr:from>
    <xdr:to>
      <xdr:col>2</xdr:col>
      <xdr:colOff>419100</xdr:colOff>
      <xdr:row>32</xdr:row>
      <xdr:rowOff>133350</xdr:rowOff>
    </xdr:to>
    <xdr:sp macro="" textlink="">
      <xdr:nvSpPr>
        <xdr:cNvPr id="9998" name="Rectangle 77">
          <a:extLst>
            <a:ext uri="{FF2B5EF4-FFF2-40B4-BE49-F238E27FC236}">
              <a16:creationId xmlns:a16="http://schemas.microsoft.com/office/drawing/2014/main" id="{C4A308FE-79AF-4ABE-AD00-E943E421E78B}"/>
            </a:ext>
          </a:extLst>
        </xdr:cNvPr>
        <xdr:cNvSpPr>
          <a:spLocks noChangeArrowheads="1"/>
        </xdr:cNvSpPr>
      </xdr:nvSpPr>
      <xdr:spPr bwMode="auto">
        <a:xfrm>
          <a:off x="3333750" y="39147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32</xdr:row>
      <xdr:rowOff>28575</xdr:rowOff>
    </xdr:from>
    <xdr:to>
      <xdr:col>3</xdr:col>
      <xdr:colOff>419100</xdr:colOff>
      <xdr:row>32</xdr:row>
      <xdr:rowOff>133350</xdr:rowOff>
    </xdr:to>
    <xdr:sp macro="" textlink="">
      <xdr:nvSpPr>
        <xdr:cNvPr id="9999" name="Rectangle 78">
          <a:extLst>
            <a:ext uri="{FF2B5EF4-FFF2-40B4-BE49-F238E27FC236}">
              <a16:creationId xmlns:a16="http://schemas.microsoft.com/office/drawing/2014/main" id="{5F2F3F16-61D9-40D4-94D1-64F6075EBECB}"/>
            </a:ext>
          </a:extLst>
        </xdr:cNvPr>
        <xdr:cNvSpPr>
          <a:spLocks noChangeArrowheads="1"/>
        </xdr:cNvSpPr>
      </xdr:nvSpPr>
      <xdr:spPr bwMode="auto">
        <a:xfrm>
          <a:off x="4095750" y="39147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32</xdr:row>
      <xdr:rowOff>0</xdr:rowOff>
    </xdr:from>
    <xdr:to>
      <xdr:col>2</xdr:col>
      <xdr:colOff>438150</xdr:colOff>
      <xdr:row>32</xdr:row>
      <xdr:rowOff>152400</xdr:rowOff>
    </xdr:to>
    <xdr:sp macro="" textlink="">
      <xdr:nvSpPr>
        <xdr:cNvPr id="10000" name="Rectangle 79">
          <a:extLst>
            <a:ext uri="{FF2B5EF4-FFF2-40B4-BE49-F238E27FC236}">
              <a16:creationId xmlns:a16="http://schemas.microsoft.com/office/drawing/2014/main" id="{52D3C7A5-077D-4F21-8B10-E51D09301E09}"/>
            </a:ext>
          </a:extLst>
        </xdr:cNvPr>
        <xdr:cNvSpPr>
          <a:spLocks noChangeArrowheads="1"/>
        </xdr:cNvSpPr>
      </xdr:nvSpPr>
      <xdr:spPr bwMode="auto">
        <a:xfrm>
          <a:off x="3324225" y="38862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32</xdr:row>
      <xdr:rowOff>0</xdr:rowOff>
    </xdr:from>
    <xdr:to>
      <xdr:col>3</xdr:col>
      <xdr:colOff>438150</xdr:colOff>
      <xdr:row>32</xdr:row>
      <xdr:rowOff>152400</xdr:rowOff>
    </xdr:to>
    <xdr:sp macro="" textlink="">
      <xdr:nvSpPr>
        <xdr:cNvPr id="1104" name="Rectangle 80">
          <a:extLst>
            <a:ext uri="{FF2B5EF4-FFF2-40B4-BE49-F238E27FC236}">
              <a16:creationId xmlns:a16="http://schemas.microsoft.com/office/drawing/2014/main" id="{EE5FF905-545E-4D11-B80C-3F0A497050AE}"/>
            </a:ext>
          </a:extLst>
        </xdr:cNvPr>
        <xdr:cNvSpPr>
          <a:spLocks noChangeArrowheads="1"/>
        </xdr:cNvSpPr>
      </xdr:nvSpPr>
      <xdr:spPr bwMode="auto">
        <a:xfrm>
          <a:off x="4086225" y="38862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34</xdr:row>
      <xdr:rowOff>0</xdr:rowOff>
    </xdr:from>
    <xdr:to>
      <xdr:col>1</xdr:col>
      <xdr:colOff>438150</xdr:colOff>
      <xdr:row>34</xdr:row>
      <xdr:rowOff>152400</xdr:rowOff>
    </xdr:to>
    <xdr:sp macro="" textlink="">
      <xdr:nvSpPr>
        <xdr:cNvPr id="1105" name="Rectangle 81">
          <a:extLst>
            <a:ext uri="{FF2B5EF4-FFF2-40B4-BE49-F238E27FC236}">
              <a16:creationId xmlns:a16="http://schemas.microsoft.com/office/drawing/2014/main" id="{1FB5815A-92FC-4244-9BF1-7921E2D5D250}"/>
            </a:ext>
          </a:extLst>
        </xdr:cNvPr>
        <xdr:cNvSpPr>
          <a:spLocks noChangeArrowheads="1"/>
        </xdr:cNvSpPr>
      </xdr:nvSpPr>
      <xdr:spPr bwMode="auto">
        <a:xfrm>
          <a:off x="2562225" y="4086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304800</xdr:colOff>
      <xdr:row>34</xdr:row>
      <xdr:rowOff>28575</xdr:rowOff>
    </xdr:from>
    <xdr:to>
      <xdr:col>3</xdr:col>
      <xdr:colOff>419100</xdr:colOff>
      <xdr:row>34</xdr:row>
      <xdr:rowOff>133350</xdr:rowOff>
    </xdr:to>
    <xdr:sp macro="" textlink="">
      <xdr:nvSpPr>
        <xdr:cNvPr id="10003" name="Rectangle 83">
          <a:extLst>
            <a:ext uri="{FF2B5EF4-FFF2-40B4-BE49-F238E27FC236}">
              <a16:creationId xmlns:a16="http://schemas.microsoft.com/office/drawing/2014/main" id="{6B50A662-E4D8-4996-9D72-B4896D18843D}"/>
            </a:ext>
          </a:extLst>
        </xdr:cNvPr>
        <xdr:cNvSpPr>
          <a:spLocks noChangeArrowheads="1"/>
        </xdr:cNvSpPr>
      </xdr:nvSpPr>
      <xdr:spPr bwMode="auto">
        <a:xfrm>
          <a:off x="4095750" y="41148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34</xdr:row>
      <xdr:rowOff>0</xdr:rowOff>
    </xdr:from>
    <xdr:to>
      <xdr:col>3</xdr:col>
      <xdr:colOff>438150</xdr:colOff>
      <xdr:row>34</xdr:row>
      <xdr:rowOff>152400</xdr:rowOff>
    </xdr:to>
    <xdr:sp macro="" textlink="">
      <xdr:nvSpPr>
        <xdr:cNvPr id="1109" name="Rectangle 85">
          <a:extLst>
            <a:ext uri="{FF2B5EF4-FFF2-40B4-BE49-F238E27FC236}">
              <a16:creationId xmlns:a16="http://schemas.microsoft.com/office/drawing/2014/main" id="{557FC374-2225-438A-89BD-F154B0FEBF88}"/>
            </a:ext>
          </a:extLst>
        </xdr:cNvPr>
        <xdr:cNvSpPr>
          <a:spLocks noChangeArrowheads="1"/>
        </xdr:cNvSpPr>
      </xdr:nvSpPr>
      <xdr:spPr bwMode="auto">
        <a:xfrm>
          <a:off x="4086225" y="40862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38</xdr:row>
      <xdr:rowOff>0</xdr:rowOff>
    </xdr:from>
    <xdr:to>
      <xdr:col>1</xdr:col>
      <xdr:colOff>438150</xdr:colOff>
      <xdr:row>38</xdr:row>
      <xdr:rowOff>152400</xdr:rowOff>
    </xdr:to>
    <xdr:sp macro="" textlink="">
      <xdr:nvSpPr>
        <xdr:cNvPr id="1110" name="Rectangle 86">
          <a:extLst>
            <a:ext uri="{FF2B5EF4-FFF2-40B4-BE49-F238E27FC236}">
              <a16:creationId xmlns:a16="http://schemas.microsoft.com/office/drawing/2014/main" id="{09E4A46C-5B4D-4B82-9897-A81ECEB30A4D}"/>
            </a:ext>
          </a:extLst>
        </xdr:cNvPr>
        <xdr:cNvSpPr>
          <a:spLocks noChangeArrowheads="1"/>
        </xdr:cNvSpPr>
      </xdr:nvSpPr>
      <xdr:spPr bwMode="auto">
        <a:xfrm>
          <a:off x="2562225" y="46101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38</xdr:row>
      <xdr:rowOff>28575</xdr:rowOff>
    </xdr:from>
    <xdr:to>
      <xdr:col>2</xdr:col>
      <xdr:colOff>419100</xdr:colOff>
      <xdr:row>38</xdr:row>
      <xdr:rowOff>133350</xdr:rowOff>
    </xdr:to>
    <xdr:sp macro="" textlink="">
      <xdr:nvSpPr>
        <xdr:cNvPr id="10006" name="Rectangle 87">
          <a:extLst>
            <a:ext uri="{FF2B5EF4-FFF2-40B4-BE49-F238E27FC236}">
              <a16:creationId xmlns:a16="http://schemas.microsoft.com/office/drawing/2014/main" id="{B669279C-A007-4F75-9303-0926CFF66B13}"/>
            </a:ext>
          </a:extLst>
        </xdr:cNvPr>
        <xdr:cNvSpPr>
          <a:spLocks noChangeArrowheads="1"/>
        </xdr:cNvSpPr>
      </xdr:nvSpPr>
      <xdr:spPr bwMode="auto">
        <a:xfrm>
          <a:off x="3333750" y="46386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38</xdr:row>
      <xdr:rowOff>28575</xdr:rowOff>
    </xdr:from>
    <xdr:to>
      <xdr:col>3</xdr:col>
      <xdr:colOff>419100</xdr:colOff>
      <xdr:row>38</xdr:row>
      <xdr:rowOff>133350</xdr:rowOff>
    </xdr:to>
    <xdr:sp macro="" textlink="">
      <xdr:nvSpPr>
        <xdr:cNvPr id="10007" name="Rectangle 88">
          <a:extLst>
            <a:ext uri="{FF2B5EF4-FFF2-40B4-BE49-F238E27FC236}">
              <a16:creationId xmlns:a16="http://schemas.microsoft.com/office/drawing/2014/main" id="{2C9C08F0-5A04-47DB-8160-13DDC6F1175A}"/>
            </a:ext>
          </a:extLst>
        </xdr:cNvPr>
        <xdr:cNvSpPr>
          <a:spLocks noChangeArrowheads="1"/>
        </xdr:cNvSpPr>
      </xdr:nvSpPr>
      <xdr:spPr bwMode="auto">
        <a:xfrm>
          <a:off x="4095750" y="46386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38</xdr:row>
      <xdr:rowOff>0</xdr:rowOff>
    </xdr:from>
    <xdr:to>
      <xdr:col>2</xdr:col>
      <xdr:colOff>438150</xdr:colOff>
      <xdr:row>38</xdr:row>
      <xdr:rowOff>152400</xdr:rowOff>
    </xdr:to>
    <xdr:sp macro="" textlink="">
      <xdr:nvSpPr>
        <xdr:cNvPr id="10008" name="Rectangle 89">
          <a:extLst>
            <a:ext uri="{FF2B5EF4-FFF2-40B4-BE49-F238E27FC236}">
              <a16:creationId xmlns:a16="http://schemas.microsoft.com/office/drawing/2014/main" id="{4D6CABC3-04E6-49D6-ADC5-F2763BBFD734}"/>
            </a:ext>
          </a:extLst>
        </xdr:cNvPr>
        <xdr:cNvSpPr>
          <a:spLocks noChangeArrowheads="1"/>
        </xdr:cNvSpPr>
      </xdr:nvSpPr>
      <xdr:spPr bwMode="auto">
        <a:xfrm>
          <a:off x="3324225" y="46101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38</xdr:row>
      <xdr:rowOff>0</xdr:rowOff>
    </xdr:from>
    <xdr:to>
      <xdr:col>3</xdr:col>
      <xdr:colOff>438150</xdr:colOff>
      <xdr:row>38</xdr:row>
      <xdr:rowOff>152400</xdr:rowOff>
    </xdr:to>
    <xdr:sp macro="" textlink="">
      <xdr:nvSpPr>
        <xdr:cNvPr id="1114" name="Rectangle 90">
          <a:extLst>
            <a:ext uri="{FF2B5EF4-FFF2-40B4-BE49-F238E27FC236}">
              <a16:creationId xmlns:a16="http://schemas.microsoft.com/office/drawing/2014/main" id="{6F25D1E6-847F-4DA8-9CCA-C9C6E13600BB}"/>
            </a:ext>
          </a:extLst>
        </xdr:cNvPr>
        <xdr:cNvSpPr>
          <a:spLocks noChangeArrowheads="1"/>
        </xdr:cNvSpPr>
      </xdr:nvSpPr>
      <xdr:spPr bwMode="auto">
        <a:xfrm>
          <a:off x="4086225" y="46101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40</xdr:row>
      <xdr:rowOff>0</xdr:rowOff>
    </xdr:from>
    <xdr:to>
      <xdr:col>1</xdr:col>
      <xdr:colOff>438150</xdr:colOff>
      <xdr:row>40</xdr:row>
      <xdr:rowOff>152400</xdr:rowOff>
    </xdr:to>
    <xdr:sp macro="" textlink="">
      <xdr:nvSpPr>
        <xdr:cNvPr id="1115" name="Rectangle 91">
          <a:extLst>
            <a:ext uri="{FF2B5EF4-FFF2-40B4-BE49-F238E27FC236}">
              <a16:creationId xmlns:a16="http://schemas.microsoft.com/office/drawing/2014/main" id="{001B7850-03E7-4867-B266-D4A363D0D53F}"/>
            </a:ext>
          </a:extLst>
        </xdr:cNvPr>
        <xdr:cNvSpPr>
          <a:spLocks noChangeArrowheads="1"/>
        </xdr:cNvSpPr>
      </xdr:nvSpPr>
      <xdr:spPr bwMode="auto">
        <a:xfrm>
          <a:off x="2562225" y="48101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40</xdr:row>
      <xdr:rowOff>28575</xdr:rowOff>
    </xdr:from>
    <xdr:to>
      <xdr:col>2</xdr:col>
      <xdr:colOff>419100</xdr:colOff>
      <xdr:row>40</xdr:row>
      <xdr:rowOff>133350</xdr:rowOff>
    </xdr:to>
    <xdr:sp macro="" textlink="">
      <xdr:nvSpPr>
        <xdr:cNvPr id="10011" name="Rectangle 92">
          <a:extLst>
            <a:ext uri="{FF2B5EF4-FFF2-40B4-BE49-F238E27FC236}">
              <a16:creationId xmlns:a16="http://schemas.microsoft.com/office/drawing/2014/main" id="{5065DFB0-09F7-4BC6-BF0D-82DADA1E0133}"/>
            </a:ext>
          </a:extLst>
        </xdr:cNvPr>
        <xdr:cNvSpPr>
          <a:spLocks noChangeArrowheads="1"/>
        </xdr:cNvSpPr>
      </xdr:nvSpPr>
      <xdr:spPr bwMode="auto">
        <a:xfrm>
          <a:off x="3333750" y="48387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40</xdr:row>
      <xdr:rowOff>28575</xdr:rowOff>
    </xdr:from>
    <xdr:to>
      <xdr:col>3</xdr:col>
      <xdr:colOff>419100</xdr:colOff>
      <xdr:row>40</xdr:row>
      <xdr:rowOff>133350</xdr:rowOff>
    </xdr:to>
    <xdr:sp macro="" textlink="">
      <xdr:nvSpPr>
        <xdr:cNvPr id="10012" name="Rectangle 93">
          <a:extLst>
            <a:ext uri="{FF2B5EF4-FFF2-40B4-BE49-F238E27FC236}">
              <a16:creationId xmlns:a16="http://schemas.microsoft.com/office/drawing/2014/main" id="{3FD53F4E-EED3-4B08-A3C2-E2529D6B224A}"/>
            </a:ext>
          </a:extLst>
        </xdr:cNvPr>
        <xdr:cNvSpPr>
          <a:spLocks noChangeArrowheads="1"/>
        </xdr:cNvSpPr>
      </xdr:nvSpPr>
      <xdr:spPr bwMode="auto">
        <a:xfrm>
          <a:off x="4095750" y="48387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40</xdr:row>
      <xdr:rowOff>0</xdr:rowOff>
    </xdr:from>
    <xdr:to>
      <xdr:col>2</xdr:col>
      <xdr:colOff>438150</xdr:colOff>
      <xdr:row>40</xdr:row>
      <xdr:rowOff>152400</xdr:rowOff>
    </xdr:to>
    <xdr:sp macro="" textlink="">
      <xdr:nvSpPr>
        <xdr:cNvPr id="10013" name="Rectangle 94">
          <a:extLst>
            <a:ext uri="{FF2B5EF4-FFF2-40B4-BE49-F238E27FC236}">
              <a16:creationId xmlns:a16="http://schemas.microsoft.com/office/drawing/2014/main" id="{660B2B16-E5A0-4548-8573-2ABEFF1D1B32}"/>
            </a:ext>
          </a:extLst>
        </xdr:cNvPr>
        <xdr:cNvSpPr>
          <a:spLocks noChangeArrowheads="1"/>
        </xdr:cNvSpPr>
      </xdr:nvSpPr>
      <xdr:spPr bwMode="auto">
        <a:xfrm>
          <a:off x="3324225" y="48101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40</xdr:row>
      <xdr:rowOff>0</xdr:rowOff>
    </xdr:from>
    <xdr:to>
      <xdr:col>3</xdr:col>
      <xdr:colOff>438150</xdr:colOff>
      <xdr:row>40</xdr:row>
      <xdr:rowOff>152400</xdr:rowOff>
    </xdr:to>
    <xdr:sp macro="" textlink="">
      <xdr:nvSpPr>
        <xdr:cNvPr id="1119" name="Rectangle 95">
          <a:extLst>
            <a:ext uri="{FF2B5EF4-FFF2-40B4-BE49-F238E27FC236}">
              <a16:creationId xmlns:a16="http://schemas.microsoft.com/office/drawing/2014/main" id="{7E143304-37F9-411E-B578-3C4041D036C2}"/>
            </a:ext>
          </a:extLst>
        </xdr:cNvPr>
        <xdr:cNvSpPr>
          <a:spLocks noChangeArrowheads="1"/>
        </xdr:cNvSpPr>
      </xdr:nvSpPr>
      <xdr:spPr bwMode="auto">
        <a:xfrm>
          <a:off x="4086225" y="48101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43</xdr:row>
      <xdr:rowOff>0</xdr:rowOff>
    </xdr:from>
    <xdr:to>
      <xdr:col>1</xdr:col>
      <xdr:colOff>438150</xdr:colOff>
      <xdr:row>43</xdr:row>
      <xdr:rowOff>152400</xdr:rowOff>
    </xdr:to>
    <xdr:sp macro="" textlink="">
      <xdr:nvSpPr>
        <xdr:cNvPr id="1120" name="Rectangle 96">
          <a:extLst>
            <a:ext uri="{FF2B5EF4-FFF2-40B4-BE49-F238E27FC236}">
              <a16:creationId xmlns:a16="http://schemas.microsoft.com/office/drawing/2014/main" id="{A285D147-12C3-4F7C-B48F-FB6310A14788}"/>
            </a:ext>
          </a:extLst>
        </xdr:cNvPr>
        <xdr:cNvSpPr>
          <a:spLocks noChangeArrowheads="1"/>
        </xdr:cNvSpPr>
      </xdr:nvSpPr>
      <xdr:spPr bwMode="auto">
        <a:xfrm>
          <a:off x="2562225" y="51720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43</xdr:row>
      <xdr:rowOff>28575</xdr:rowOff>
    </xdr:from>
    <xdr:to>
      <xdr:col>2</xdr:col>
      <xdr:colOff>419100</xdr:colOff>
      <xdr:row>43</xdr:row>
      <xdr:rowOff>133350</xdr:rowOff>
    </xdr:to>
    <xdr:sp macro="" textlink="">
      <xdr:nvSpPr>
        <xdr:cNvPr id="10016" name="Rectangle 97">
          <a:extLst>
            <a:ext uri="{FF2B5EF4-FFF2-40B4-BE49-F238E27FC236}">
              <a16:creationId xmlns:a16="http://schemas.microsoft.com/office/drawing/2014/main" id="{86A98CBC-97D1-439F-A0F4-E72EDC56FC77}"/>
            </a:ext>
          </a:extLst>
        </xdr:cNvPr>
        <xdr:cNvSpPr>
          <a:spLocks noChangeArrowheads="1"/>
        </xdr:cNvSpPr>
      </xdr:nvSpPr>
      <xdr:spPr bwMode="auto">
        <a:xfrm>
          <a:off x="3333750" y="52006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43</xdr:row>
      <xdr:rowOff>28575</xdr:rowOff>
    </xdr:from>
    <xdr:to>
      <xdr:col>3</xdr:col>
      <xdr:colOff>419100</xdr:colOff>
      <xdr:row>43</xdr:row>
      <xdr:rowOff>133350</xdr:rowOff>
    </xdr:to>
    <xdr:sp macro="" textlink="">
      <xdr:nvSpPr>
        <xdr:cNvPr id="10017" name="Rectangle 98">
          <a:extLst>
            <a:ext uri="{FF2B5EF4-FFF2-40B4-BE49-F238E27FC236}">
              <a16:creationId xmlns:a16="http://schemas.microsoft.com/office/drawing/2014/main" id="{A142CE14-79CD-43C8-808E-D4926C0AE189}"/>
            </a:ext>
          </a:extLst>
        </xdr:cNvPr>
        <xdr:cNvSpPr>
          <a:spLocks noChangeArrowheads="1"/>
        </xdr:cNvSpPr>
      </xdr:nvSpPr>
      <xdr:spPr bwMode="auto">
        <a:xfrm>
          <a:off x="4095750" y="52006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43</xdr:row>
      <xdr:rowOff>0</xdr:rowOff>
    </xdr:from>
    <xdr:to>
      <xdr:col>2</xdr:col>
      <xdr:colOff>438150</xdr:colOff>
      <xdr:row>43</xdr:row>
      <xdr:rowOff>152400</xdr:rowOff>
    </xdr:to>
    <xdr:sp macro="" textlink="">
      <xdr:nvSpPr>
        <xdr:cNvPr id="1123" name="Rectangle 99">
          <a:extLst>
            <a:ext uri="{FF2B5EF4-FFF2-40B4-BE49-F238E27FC236}">
              <a16:creationId xmlns:a16="http://schemas.microsoft.com/office/drawing/2014/main" id="{6A33D0B5-5ACD-4DD5-99D4-D10915347372}"/>
            </a:ext>
          </a:extLst>
        </xdr:cNvPr>
        <xdr:cNvSpPr>
          <a:spLocks noChangeArrowheads="1"/>
        </xdr:cNvSpPr>
      </xdr:nvSpPr>
      <xdr:spPr bwMode="auto">
        <a:xfrm>
          <a:off x="3324225" y="51720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43</xdr:row>
      <xdr:rowOff>0</xdr:rowOff>
    </xdr:from>
    <xdr:to>
      <xdr:col>3</xdr:col>
      <xdr:colOff>438150</xdr:colOff>
      <xdr:row>43</xdr:row>
      <xdr:rowOff>152400</xdr:rowOff>
    </xdr:to>
    <xdr:sp macro="" textlink="">
      <xdr:nvSpPr>
        <xdr:cNvPr id="1124" name="Rectangle 100">
          <a:extLst>
            <a:ext uri="{FF2B5EF4-FFF2-40B4-BE49-F238E27FC236}">
              <a16:creationId xmlns:a16="http://schemas.microsoft.com/office/drawing/2014/main" id="{E893A6AF-D781-47FB-80EA-D9A8E1230FE4}"/>
            </a:ext>
          </a:extLst>
        </xdr:cNvPr>
        <xdr:cNvSpPr>
          <a:spLocks noChangeArrowheads="1"/>
        </xdr:cNvSpPr>
      </xdr:nvSpPr>
      <xdr:spPr bwMode="auto">
        <a:xfrm>
          <a:off x="4086225" y="51720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49</xdr:row>
      <xdr:rowOff>0</xdr:rowOff>
    </xdr:from>
    <xdr:to>
      <xdr:col>1</xdr:col>
      <xdr:colOff>438150</xdr:colOff>
      <xdr:row>49</xdr:row>
      <xdr:rowOff>152400</xdr:rowOff>
    </xdr:to>
    <xdr:sp macro="" textlink="">
      <xdr:nvSpPr>
        <xdr:cNvPr id="1125" name="Rectangle 101">
          <a:extLst>
            <a:ext uri="{FF2B5EF4-FFF2-40B4-BE49-F238E27FC236}">
              <a16:creationId xmlns:a16="http://schemas.microsoft.com/office/drawing/2014/main" id="{E04BF8DE-2138-4678-A274-FDDB26D875F7}"/>
            </a:ext>
          </a:extLst>
        </xdr:cNvPr>
        <xdr:cNvSpPr>
          <a:spLocks noChangeArrowheads="1"/>
        </xdr:cNvSpPr>
      </xdr:nvSpPr>
      <xdr:spPr bwMode="auto">
        <a:xfrm>
          <a:off x="2562225" y="56959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49</xdr:row>
      <xdr:rowOff>28575</xdr:rowOff>
    </xdr:from>
    <xdr:to>
      <xdr:col>2</xdr:col>
      <xdr:colOff>419100</xdr:colOff>
      <xdr:row>49</xdr:row>
      <xdr:rowOff>133350</xdr:rowOff>
    </xdr:to>
    <xdr:sp macro="" textlink="">
      <xdr:nvSpPr>
        <xdr:cNvPr id="10021" name="Rectangle 102">
          <a:extLst>
            <a:ext uri="{FF2B5EF4-FFF2-40B4-BE49-F238E27FC236}">
              <a16:creationId xmlns:a16="http://schemas.microsoft.com/office/drawing/2014/main" id="{B2C753D5-A72D-4CE3-9A07-F3701B38A293}"/>
            </a:ext>
          </a:extLst>
        </xdr:cNvPr>
        <xdr:cNvSpPr>
          <a:spLocks noChangeArrowheads="1"/>
        </xdr:cNvSpPr>
      </xdr:nvSpPr>
      <xdr:spPr bwMode="auto">
        <a:xfrm>
          <a:off x="3333750" y="57245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49</xdr:row>
      <xdr:rowOff>28575</xdr:rowOff>
    </xdr:from>
    <xdr:to>
      <xdr:col>3</xdr:col>
      <xdr:colOff>419100</xdr:colOff>
      <xdr:row>49</xdr:row>
      <xdr:rowOff>133350</xdr:rowOff>
    </xdr:to>
    <xdr:sp macro="" textlink="">
      <xdr:nvSpPr>
        <xdr:cNvPr id="10022" name="Rectangle 103">
          <a:extLst>
            <a:ext uri="{FF2B5EF4-FFF2-40B4-BE49-F238E27FC236}">
              <a16:creationId xmlns:a16="http://schemas.microsoft.com/office/drawing/2014/main" id="{88776076-A68A-4574-8E03-2361F74290AA}"/>
            </a:ext>
          </a:extLst>
        </xdr:cNvPr>
        <xdr:cNvSpPr>
          <a:spLocks noChangeArrowheads="1"/>
        </xdr:cNvSpPr>
      </xdr:nvSpPr>
      <xdr:spPr bwMode="auto">
        <a:xfrm>
          <a:off x="4095750" y="57245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49</xdr:row>
      <xdr:rowOff>0</xdr:rowOff>
    </xdr:from>
    <xdr:to>
      <xdr:col>2</xdr:col>
      <xdr:colOff>438150</xdr:colOff>
      <xdr:row>49</xdr:row>
      <xdr:rowOff>152400</xdr:rowOff>
    </xdr:to>
    <xdr:sp macro="" textlink="">
      <xdr:nvSpPr>
        <xdr:cNvPr id="1128" name="Rectangle 104">
          <a:extLst>
            <a:ext uri="{FF2B5EF4-FFF2-40B4-BE49-F238E27FC236}">
              <a16:creationId xmlns:a16="http://schemas.microsoft.com/office/drawing/2014/main" id="{86F73DBE-861C-4B1A-8081-DF6DFBB9362B}"/>
            </a:ext>
          </a:extLst>
        </xdr:cNvPr>
        <xdr:cNvSpPr>
          <a:spLocks noChangeArrowheads="1"/>
        </xdr:cNvSpPr>
      </xdr:nvSpPr>
      <xdr:spPr bwMode="auto">
        <a:xfrm>
          <a:off x="3324225" y="56959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49</xdr:row>
      <xdr:rowOff>0</xdr:rowOff>
    </xdr:from>
    <xdr:to>
      <xdr:col>3</xdr:col>
      <xdr:colOff>438150</xdr:colOff>
      <xdr:row>49</xdr:row>
      <xdr:rowOff>152400</xdr:rowOff>
    </xdr:to>
    <xdr:sp macro="" textlink="">
      <xdr:nvSpPr>
        <xdr:cNvPr id="1129" name="Rectangle 105">
          <a:extLst>
            <a:ext uri="{FF2B5EF4-FFF2-40B4-BE49-F238E27FC236}">
              <a16:creationId xmlns:a16="http://schemas.microsoft.com/office/drawing/2014/main" id="{4D0A1778-2C33-41E4-90A3-47A6875505B4}"/>
            </a:ext>
          </a:extLst>
        </xdr:cNvPr>
        <xdr:cNvSpPr>
          <a:spLocks noChangeArrowheads="1"/>
        </xdr:cNvSpPr>
      </xdr:nvSpPr>
      <xdr:spPr bwMode="auto">
        <a:xfrm>
          <a:off x="4086225" y="56959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51</xdr:row>
      <xdr:rowOff>0</xdr:rowOff>
    </xdr:from>
    <xdr:to>
      <xdr:col>1</xdr:col>
      <xdr:colOff>438150</xdr:colOff>
      <xdr:row>51</xdr:row>
      <xdr:rowOff>152400</xdr:rowOff>
    </xdr:to>
    <xdr:sp macro="" textlink="">
      <xdr:nvSpPr>
        <xdr:cNvPr id="1130" name="Rectangle 106">
          <a:extLst>
            <a:ext uri="{FF2B5EF4-FFF2-40B4-BE49-F238E27FC236}">
              <a16:creationId xmlns:a16="http://schemas.microsoft.com/office/drawing/2014/main" id="{FDD1307F-932A-475A-B9E5-A6F039C32A03}"/>
            </a:ext>
          </a:extLst>
        </xdr:cNvPr>
        <xdr:cNvSpPr>
          <a:spLocks noChangeArrowheads="1"/>
        </xdr:cNvSpPr>
      </xdr:nvSpPr>
      <xdr:spPr bwMode="auto">
        <a:xfrm>
          <a:off x="2562225" y="58959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51</xdr:row>
      <xdr:rowOff>28575</xdr:rowOff>
    </xdr:from>
    <xdr:to>
      <xdr:col>2</xdr:col>
      <xdr:colOff>419100</xdr:colOff>
      <xdr:row>51</xdr:row>
      <xdr:rowOff>133350</xdr:rowOff>
    </xdr:to>
    <xdr:sp macro="" textlink="">
      <xdr:nvSpPr>
        <xdr:cNvPr id="10026" name="Rectangle 107">
          <a:extLst>
            <a:ext uri="{FF2B5EF4-FFF2-40B4-BE49-F238E27FC236}">
              <a16:creationId xmlns:a16="http://schemas.microsoft.com/office/drawing/2014/main" id="{26562B1B-A5DC-4430-BE48-3D6ED7876E39}"/>
            </a:ext>
          </a:extLst>
        </xdr:cNvPr>
        <xdr:cNvSpPr>
          <a:spLocks noChangeArrowheads="1"/>
        </xdr:cNvSpPr>
      </xdr:nvSpPr>
      <xdr:spPr bwMode="auto">
        <a:xfrm>
          <a:off x="3333750" y="59245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51</xdr:row>
      <xdr:rowOff>28575</xdr:rowOff>
    </xdr:from>
    <xdr:to>
      <xdr:col>3</xdr:col>
      <xdr:colOff>419100</xdr:colOff>
      <xdr:row>51</xdr:row>
      <xdr:rowOff>133350</xdr:rowOff>
    </xdr:to>
    <xdr:sp macro="" textlink="">
      <xdr:nvSpPr>
        <xdr:cNvPr id="10027" name="Rectangle 108">
          <a:extLst>
            <a:ext uri="{FF2B5EF4-FFF2-40B4-BE49-F238E27FC236}">
              <a16:creationId xmlns:a16="http://schemas.microsoft.com/office/drawing/2014/main" id="{DEA06B73-31B7-429E-86DD-D38932140930}"/>
            </a:ext>
          </a:extLst>
        </xdr:cNvPr>
        <xdr:cNvSpPr>
          <a:spLocks noChangeArrowheads="1"/>
        </xdr:cNvSpPr>
      </xdr:nvSpPr>
      <xdr:spPr bwMode="auto">
        <a:xfrm>
          <a:off x="4095750" y="59245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51</xdr:row>
      <xdr:rowOff>0</xdr:rowOff>
    </xdr:from>
    <xdr:to>
      <xdr:col>2</xdr:col>
      <xdr:colOff>438150</xdr:colOff>
      <xdr:row>51</xdr:row>
      <xdr:rowOff>152400</xdr:rowOff>
    </xdr:to>
    <xdr:sp macro="" textlink="">
      <xdr:nvSpPr>
        <xdr:cNvPr id="1133" name="Rectangle 109">
          <a:extLst>
            <a:ext uri="{FF2B5EF4-FFF2-40B4-BE49-F238E27FC236}">
              <a16:creationId xmlns:a16="http://schemas.microsoft.com/office/drawing/2014/main" id="{22518493-992E-462D-88FB-4AB4DB5A2585}"/>
            </a:ext>
          </a:extLst>
        </xdr:cNvPr>
        <xdr:cNvSpPr>
          <a:spLocks noChangeArrowheads="1"/>
        </xdr:cNvSpPr>
      </xdr:nvSpPr>
      <xdr:spPr bwMode="auto">
        <a:xfrm>
          <a:off x="3324225" y="58959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51</xdr:row>
      <xdr:rowOff>0</xdr:rowOff>
    </xdr:from>
    <xdr:to>
      <xdr:col>3</xdr:col>
      <xdr:colOff>438150</xdr:colOff>
      <xdr:row>51</xdr:row>
      <xdr:rowOff>152400</xdr:rowOff>
    </xdr:to>
    <xdr:sp macro="" textlink="">
      <xdr:nvSpPr>
        <xdr:cNvPr id="1134" name="Rectangle 110">
          <a:extLst>
            <a:ext uri="{FF2B5EF4-FFF2-40B4-BE49-F238E27FC236}">
              <a16:creationId xmlns:a16="http://schemas.microsoft.com/office/drawing/2014/main" id="{3594456B-95DC-4E3F-9138-0BA97CBA01D1}"/>
            </a:ext>
          </a:extLst>
        </xdr:cNvPr>
        <xdr:cNvSpPr>
          <a:spLocks noChangeArrowheads="1"/>
        </xdr:cNvSpPr>
      </xdr:nvSpPr>
      <xdr:spPr bwMode="auto">
        <a:xfrm>
          <a:off x="4086225" y="58959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53</xdr:row>
      <xdr:rowOff>0</xdr:rowOff>
    </xdr:from>
    <xdr:to>
      <xdr:col>1</xdr:col>
      <xdr:colOff>438150</xdr:colOff>
      <xdr:row>53</xdr:row>
      <xdr:rowOff>152400</xdr:rowOff>
    </xdr:to>
    <xdr:sp macro="" textlink="">
      <xdr:nvSpPr>
        <xdr:cNvPr id="1135" name="Rectangle 111">
          <a:extLst>
            <a:ext uri="{FF2B5EF4-FFF2-40B4-BE49-F238E27FC236}">
              <a16:creationId xmlns:a16="http://schemas.microsoft.com/office/drawing/2014/main" id="{1CF217AF-EEF6-440F-905C-38FCE8ACD9EB}"/>
            </a:ext>
          </a:extLst>
        </xdr:cNvPr>
        <xdr:cNvSpPr>
          <a:spLocks noChangeArrowheads="1"/>
        </xdr:cNvSpPr>
      </xdr:nvSpPr>
      <xdr:spPr bwMode="auto">
        <a:xfrm>
          <a:off x="2562225" y="60960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53</xdr:row>
      <xdr:rowOff>28575</xdr:rowOff>
    </xdr:from>
    <xdr:to>
      <xdr:col>2</xdr:col>
      <xdr:colOff>419100</xdr:colOff>
      <xdr:row>53</xdr:row>
      <xdr:rowOff>133350</xdr:rowOff>
    </xdr:to>
    <xdr:sp macro="" textlink="">
      <xdr:nvSpPr>
        <xdr:cNvPr id="10031" name="Rectangle 112">
          <a:extLst>
            <a:ext uri="{FF2B5EF4-FFF2-40B4-BE49-F238E27FC236}">
              <a16:creationId xmlns:a16="http://schemas.microsoft.com/office/drawing/2014/main" id="{4F821E42-C9E0-4C4D-A4B9-7EFB3E567472}"/>
            </a:ext>
          </a:extLst>
        </xdr:cNvPr>
        <xdr:cNvSpPr>
          <a:spLocks noChangeArrowheads="1"/>
        </xdr:cNvSpPr>
      </xdr:nvSpPr>
      <xdr:spPr bwMode="auto">
        <a:xfrm>
          <a:off x="3333750" y="61245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53</xdr:row>
      <xdr:rowOff>28575</xdr:rowOff>
    </xdr:from>
    <xdr:to>
      <xdr:col>3</xdr:col>
      <xdr:colOff>419100</xdr:colOff>
      <xdr:row>53</xdr:row>
      <xdr:rowOff>133350</xdr:rowOff>
    </xdr:to>
    <xdr:sp macro="" textlink="">
      <xdr:nvSpPr>
        <xdr:cNvPr id="10032" name="Rectangle 113">
          <a:extLst>
            <a:ext uri="{FF2B5EF4-FFF2-40B4-BE49-F238E27FC236}">
              <a16:creationId xmlns:a16="http://schemas.microsoft.com/office/drawing/2014/main" id="{774A58BC-D9E5-4033-83E0-33DFC8E32FA1}"/>
            </a:ext>
          </a:extLst>
        </xdr:cNvPr>
        <xdr:cNvSpPr>
          <a:spLocks noChangeArrowheads="1"/>
        </xdr:cNvSpPr>
      </xdr:nvSpPr>
      <xdr:spPr bwMode="auto">
        <a:xfrm>
          <a:off x="4095750" y="61245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53</xdr:row>
      <xdr:rowOff>0</xdr:rowOff>
    </xdr:from>
    <xdr:to>
      <xdr:col>2</xdr:col>
      <xdr:colOff>438150</xdr:colOff>
      <xdr:row>53</xdr:row>
      <xdr:rowOff>152400</xdr:rowOff>
    </xdr:to>
    <xdr:sp macro="" textlink="">
      <xdr:nvSpPr>
        <xdr:cNvPr id="1138" name="Rectangle 114">
          <a:extLst>
            <a:ext uri="{FF2B5EF4-FFF2-40B4-BE49-F238E27FC236}">
              <a16:creationId xmlns:a16="http://schemas.microsoft.com/office/drawing/2014/main" id="{7C2B17E0-D5FA-4D65-8A66-1DFB80ABF169}"/>
            </a:ext>
          </a:extLst>
        </xdr:cNvPr>
        <xdr:cNvSpPr>
          <a:spLocks noChangeArrowheads="1"/>
        </xdr:cNvSpPr>
      </xdr:nvSpPr>
      <xdr:spPr bwMode="auto">
        <a:xfrm>
          <a:off x="3324225" y="60960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53</xdr:row>
      <xdr:rowOff>0</xdr:rowOff>
    </xdr:from>
    <xdr:to>
      <xdr:col>3</xdr:col>
      <xdr:colOff>438150</xdr:colOff>
      <xdr:row>53</xdr:row>
      <xdr:rowOff>152400</xdr:rowOff>
    </xdr:to>
    <xdr:sp macro="" textlink="">
      <xdr:nvSpPr>
        <xdr:cNvPr id="1139" name="Rectangle 115">
          <a:extLst>
            <a:ext uri="{FF2B5EF4-FFF2-40B4-BE49-F238E27FC236}">
              <a16:creationId xmlns:a16="http://schemas.microsoft.com/office/drawing/2014/main" id="{5ACA3433-0A19-42CA-B202-F6D5843B4F67}"/>
            </a:ext>
          </a:extLst>
        </xdr:cNvPr>
        <xdr:cNvSpPr>
          <a:spLocks noChangeArrowheads="1"/>
        </xdr:cNvSpPr>
      </xdr:nvSpPr>
      <xdr:spPr bwMode="auto">
        <a:xfrm>
          <a:off x="4086225" y="60960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55</xdr:row>
      <xdr:rowOff>0</xdr:rowOff>
    </xdr:from>
    <xdr:to>
      <xdr:col>1</xdr:col>
      <xdr:colOff>438150</xdr:colOff>
      <xdr:row>55</xdr:row>
      <xdr:rowOff>152400</xdr:rowOff>
    </xdr:to>
    <xdr:sp macro="" textlink="">
      <xdr:nvSpPr>
        <xdr:cNvPr id="1140" name="Rectangle 116">
          <a:extLst>
            <a:ext uri="{FF2B5EF4-FFF2-40B4-BE49-F238E27FC236}">
              <a16:creationId xmlns:a16="http://schemas.microsoft.com/office/drawing/2014/main" id="{31D76C7A-578F-48B2-AA57-CE4723F72EED}"/>
            </a:ext>
          </a:extLst>
        </xdr:cNvPr>
        <xdr:cNvSpPr>
          <a:spLocks noChangeArrowheads="1"/>
        </xdr:cNvSpPr>
      </xdr:nvSpPr>
      <xdr:spPr bwMode="auto">
        <a:xfrm>
          <a:off x="2562225" y="62960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55</xdr:row>
      <xdr:rowOff>28575</xdr:rowOff>
    </xdr:from>
    <xdr:to>
      <xdr:col>2</xdr:col>
      <xdr:colOff>419100</xdr:colOff>
      <xdr:row>55</xdr:row>
      <xdr:rowOff>133350</xdr:rowOff>
    </xdr:to>
    <xdr:sp macro="" textlink="">
      <xdr:nvSpPr>
        <xdr:cNvPr id="10036" name="Rectangle 117">
          <a:extLst>
            <a:ext uri="{FF2B5EF4-FFF2-40B4-BE49-F238E27FC236}">
              <a16:creationId xmlns:a16="http://schemas.microsoft.com/office/drawing/2014/main" id="{13C9CE72-971A-401A-8BCE-69BC97A9270A}"/>
            </a:ext>
          </a:extLst>
        </xdr:cNvPr>
        <xdr:cNvSpPr>
          <a:spLocks noChangeArrowheads="1"/>
        </xdr:cNvSpPr>
      </xdr:nvSpPr>
      <xdr:spPr bwMode="auto">
        <a:xfrm>
          <a:off x="3333750" y="63246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55</xdr:row>
      <xdr:rowOff>28575</xdr:rowOff>
    </xdr:from>
    <xdr:to>
      <xdr:col>3</xdr:col>
      <xdr:colOff>419100</xdr:colOff>
      <xdr:row>55</xdr:row>
      <xdr:rowOff>133350</xdr:rowOff>
    </xdr:to>
    <xdr:sp macro="" textlink="">
      <xdr:nvSpPr>
        <xdr:cNvPr id="10037" name="Rectangle 118">
          <a:extLst>
            <a:ext uri="{FF2B5EF4-FFF2-40B4-BE49-F238E27FC236}">
              <a16:creationId xmlns:a16="http://schemas.microsoft.com/office/drawing/2014/main" id="{4D6BD90B-E798-4ED4-98B7-5C2F0E96A6E5}"/>
            </a:ext>
          </a:extLst>
        </xdr:cNvPr>
        <xdr:cNvSpPr>
          <a:spLocks noChangeArrowheads="1"/>
        </xdr:cNvSpPr>
      </xdr:nvSpPr>
      <xdr:spPr bwMode="auto">
        <a:xfrm>
          <a:off x="4095750" y="63246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55</xdr:row>
      <xdr:rowOff>0</xdr:rowOff>
    </xdr:from>
    <xdr:to>
      <xdr:col>2</xdr:col>
      <xdr:colOff>438150</xdr:colOff>
      <xdr:row>55</xdr:row>
      <xdr:rowOff>152400</xdr:rowOff>
    </xdr:to>
    <xdr:sp macro="" textlink="">
      <xdr:nvSpPr>
        <xdr:cNvPr id="1143" name="Rectangle 119">
          <a:extLst>
            <a:ext uri="{FF2B5EF4-FFF2-40B4-BE49-F238E27FC236}">
              <a16:creationId xmlns:a16="http://schemas.microsoft.com/office/drawing/2014/main" id="{6F202E11-C32C-4B80-A988-C2DD7C4AAFF3}"/>
            </a:ext>
          </a:extLst>
        </xdr:cNvPr>
        <xdr:cNvSpPr>
          <a:spLocks noChangeArrowheads="1"/>
        </xdr:cNvSpPr>
      </xdr:nvSpPr>
      <xdr:spPr bwMode="auto">
        <a:xfrm>
          <a:off x="3324225" y="62960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55</xdr:row>
      <xdr:rowOff>0</xdr:rowOff>
    </xdr:from>
    <xdr:to>
      <xdr:col>3</xdr:col>
      <xdr:colOff>438150</xdr:colOff>
      <xdr:row>55</xdr:row>
      <xdr:rowOff>152400</xdr:rowOff>
    </xdr:to>
    <xdr:sp macro="" textlink="">
      <xdr:nvSpPr>
        <xdr:cNvPr id="1144" name="Rectangle 120">
          <a:extLst>
            <a:ext uri="{FF2B5EF4-FFF2-40B4-BE49-F238E27FC236}">
              <a16:creationId xmlns:a16="http://schemas.microsoft.com/office/drawing/2014/main" id="{E0D1C33D-0EA9-4F55-BD76-CA669D49925B}"/>
            </a:ext>
          </a:extLst>
        </xdr:cNvPr>
        <xdr:cNvSpPr>
          <a:spLocks noChangeArrowheads="1"/>
        </xdr:cNvSpPr>
      </xdr:nvSpPr>
      <xdr:spPr bwMode="auto">
        <a:xfrm>
          <a:off x="4086225" y="62960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57</xdr:row>
      <xdr:rowOff>0</xdr:rowOff>
    </xdr:from>
    <xdr:to>
      <xdr:col>1</xdr:col>
      <xdr:colOff>438150</xdr:colOff>
      <xdr:row>57</xdr:row>
      <xdr:rowOff>152400</xdr:rowOff>
    </xdr:to>
    <xdr:sp macro="" textlink="">
      <xdr:nvSpPr>
        <xdr:cNvPr id="1145" name="Rectangle 121">
          <a:extLst>
            <a:ext uri="{FF2B5EF4-FFF2-40B4-BE49-F238E27FC236}">
              <a16:creationId xmlns:a16="http://schemas.microsoft.com/office/drawing/2014/main" id="{F62A157B-36EC-4DF5-888E-3030339EE5A9}"/>
            </a:ext>
          </a:extLst>
        </xdr:cNvPr>
        <xdr:cNvSpPr>
          <a:spLocks noChangeArrowheads="1"/>
        </xdr:cNvSpPr>
      </xdr:nvSpPr>
      <xdr:spPr bwMode="auto">
        <a:xfrm>
          <a:off x="2562225" y="64960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57</xdr:row>
      <xdr:rowOff>28575</xdr:rowOff>
    </xdr:from>
    <xdr:to>
      <xdr:col>2</xdr:col>
      <xdr:colOff>419100</xdr:colOff>
      <xdr:row>57</xdr:row>
      <xdr:rowOff>133350</xdr:rowOff>
    </xdr:to>
    <xdr:sp macro="" textlink="">
      <xdr:nvSpPr>
        <xdr:cNvPr id="10041" name="Rectangle 122">
          <a:extLst>
            <a:ext uri="{FF2B5EF4-FFF2-40B4-BE49-F238E27FC236}">
              <a16:creationId xmlns:a16="http://schemas.microsoft.com/office/drawing/2014/main" id="{BFC1F75D-928E-4FEF-91ED-29DBF9F23309}"/>
            </a:ext>
          </a:extLst>
        </xdr:cNvPr>
        <xdr:cNvSpPr>
          <a:spLocks noChangeArrowheads="1"/>
        </xdr:cNvSpPr>
      </xdr:nvSpPr>
      <xdr:spPr bwMode="auto">
        <a:xfrm>
          <a:off x="3333750" y="65246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57</xdr:row>
      <xdr:rowOff>28575</xdr:rowOff>
    </xdr:from>
    <xdr:to>
      <xdr:col>3</xdr:col>
      <xdr:colOff>419100</xdr:colOff>
      <xdr:row>57</xdr:row>
      <xdr:rowOff>133350</xdr:rowOff>
    </xdr:to>
    <xdr:sp macro="" textlink="">
      <xdr:nvSpPr>
        <xdr:cNvPr id="10042" name="Rectangle 123">
          <a:extLst>
            <a:ext uri="{FF2B5EF4-FFF2-40B4-BE49-F238E27FC236}">
              <a16:creationId xmlns:a16="http://schemas.microsoft.com/office/drawing/2014/main" id="{08A9174F-9516-4BC5-8DF0-752D7C9C972D}"/>
            </a:ext>
          </a:extLst>
        </xdr:cNvPr>
        <xdr:cNvSpPr>
          <a:spLocks noChangeArrowheads="1"/>
        </xdr:cNvSpPr>
      </xdr:nvSpPr>
      <xdr:spPr bwMode="auto">
        <a:xfrm>
          <a:off x="4095750" y="65246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57</xdr:row>
      <xdr:rowOff>0</xdr:rowOff>
    </xdr:from>
    <xdr:to>
      <xdr:col>2</xdr:col>
      <xdr:colOff>438150</xdr:colOff>
      <xdr:row>57</xdr:row>
      <xdr:rowOff>152400</xdr:rowOff>
    </xdr:to>
    <xdr:sp macro="" textlink="">
      <xdr:nvSpPr>
        <xdr:cNvPr id="10043" name="Rectangle 124">
          <a:extLst>
            <a:ext uri="{FF2B5EF4-FFF2-40B4-BE49-F238E27FC236}">
              <a16:creationId xmlns:a16="http://schemas.microsoft.com/office/drawing/2014/main" id="{BC515C81-6C01-4428-AA59-26079B8ACDB4}"/>
            </a:ext>
          </a:extLst>
        </xdr:cNvPr>
        <xdr:cNvSpPr>
          <a:spLocks noChangeArrowheads="1"/>
        </xdr:cNvSpPr>
      </xdr:nvSpPr>
      <xdr:spPr bwMode="auto">
        <a:xfrm>
          <a:off x="3324225" y="64960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57</xdr:row>
      <xdr:rowOff>0</xdr:rowOff>
    </xdr:from>
    <xdr:to>
      <xdr:col>3</xdr:col>
      <xdr:colOff>438150</xdr:colOff>
      <xdr:row>57</xdr:row>
      <xdr:rowOff>152400</xdr:rowOff>
    </xdr:to>
    <xdr:sp macro="" textlink="">
      <xdr:nvSpPr>
        <xdr:cNvPr id="1149" name="Rectangle 125">
          <a:extLst>
            <a:ext uri="{FF2B5EF4-FFF2-40B4-BE49-F238E27FC236}">
              <a16:creationId xmlns:a16="http://schemas.microsoft.com/office/drawing/2014/main" id="{E7DE5A28-3DC4-44F8-8005-D08BE500A828}"/>
            </a:ext>
          </a:extLst>
        </xdr:cNvPr>
        <xdr:cNvSpPr>
          <a:spLocks noChangeArrowheads="1"/>
        </xdr:cNvSpPr>
      </xdr:nvSpPr>
      <xdr:spPr bwMode="auto">
        <a:xfrm>
          <a:off x="4086225" y="64960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60</xdr:row>
      <xdr:rowOff>0</xdr:rowOff>
    </xdr:from>
    <xdr:to>
      <xdr:col>1</xdr:col>
      <xdr:colOff>438150</xdr:colOff>
      <xdr:row>60</xdr:row>
      <xdr:rowOff>152400</xdr:rowOff>
    </xdr:to>
    <xdr:sp macro="" textlink="">
      <xdr:nvSpPr>
        <xdr:cNvPr id="1155" name="Rectangle 131">
          <a:extLst>
            <a:ext uri="{FF2B5EF4-FFF2-40B4-BE49-F238E27FC236}">
              <a16:creationId xmlns:a16="http://schemas.microsoft.com/office/drawing/2014/main" id="{46186903-866D-4E69-BA92-AC7E885C8B9F}"/>
            </a:ext>
          </a:extLst>
        </xdr:cNvPr>
        <xdr:cNvSpPr>
          <a:spLocks noChangeArrowheads="1"/>
        </xdr:cNvSpPr>
      </xdr:nvSpPr>
      <xdr:spPr bwMode="auto">
        <a:xfrm>
          <a:off x="2562225" y="68580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60</xdr:row>
      <xdr:rowOff>28575</xdr:rowOff>
    </xdr:from>
    <xdr:to>
      <xdr:col>2</xdr:col>
      <xdr:colOff>419100</xdr:colOff>
      <xdr:row>60</xdr:row>
      <xdr:rowOff>133350</xdr:rowOff>
    </xdr:to>
    <xdr:sp macro="" textlink="">
      <xdr:nvSpPr>
        <xdr:cNvPr id="10046" name="Rectangle 132">
          <a:extLst>
            <a:ext uri="{FF2B5EF4-FFF2-40B4-BE49-F238E27FC236}">
              <a16:creationId xmlns:a16="http://schemas.microsoft.com/office/drawing/2014/main" id="{8C69BE7D-5D44-4FEA-A33E-93D5E0DC5FC9}"/>
            </a:ext>
          </a:extLst>
        </xdr:cNvPr>
        <xdr:cNvSpPr>
          <a:spLocks noChangeArrowheads="1"/>
        </xdr:cNvSpPr>
      </xdr:nvSpPr>
      <xdr:spPr bwMode="auto">
        <a:xfrm>
          <a:off x="3333750" y="68865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60</xdr:row>
      <xdr:rowOff>28575</xdr:rowOff>
    </xdr:from>
    <xdr:to>
      <xdr:col>3</xdr:col>
      <xdr:colOff>419100</xdr:colOff>
      <xdr:row>60</xdr:row>
      <xdr:rowOff>133350</xdr:rowOff>
    </xdr:to>
    <xdr:sp macro="" textlink="">
      <xdr:nvSpPr>
        <xdr:cNvPr id="10047" name="Rectangle 133">
          <a:extLst>
            <a:ext uri="{FF2B5EF4-FFF2-40B4-BE49-F238E27FC236}">
              <a16:creationId xmlns:a16="http://schemas.microsoft.com/office/drawing/2014/main" id="{AA2039AA-4E80-4D13-A560-51EE840F2789}"/>
            </a:ext>
          </a:extLst>
        </xdr:cNvPr>
        <xdr:cNvSpPr>
          <a:spLocks noChangeArrowheads="1"/>
        </xdr:cNvSpPr>
      </xdr:nvSpPr>
      <xdr:spPr bwMode="auto">
        <a:xfrm>
          <a:off x="4095750" y="68865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60</xdr:row>
      <xdr:rowOff>0</xdr:rowOff>
    </xdr:from>
    <xdr:to>
      <xdr:col>2</xdr:col>
      <xdr:colOff>438150</xdr:colOff>
      <xdr:row>60</xdr:row>
      <xdr:rowOff>152400</xdr:rowOff>
    </xdr:to>
    <xdr:sp macro="" textlink="">
      <xdr:nvSpPr>
        <xdr:cNvPr id="10048" name="Rectangle 134">
          <a:extLst>
            <a:ext uri="{FF2B5EF4-FFF2-40B4-BE49-F238E27FC236}">
              <a16:creationId xmlns:a16="http://schemas.microsoft.com/office/drawing/2014/main" id="{BA2B3A1D-E2A1-425C-9D19-CE6EC6373B24}"/>
            </a:ext>
          </a:extLst>
        </xdr:cNvPr>
        <xdr:cNvSpPr>
          <a:spLocks noChangeArrowheads="1"/>
        </xdr:cNvSpPr>
      </xdr:nvSpPr>
      <xdr:spPr bwMode="auto">
        <a:xfrm>
          <a:off x="3324225" y="68580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60</xdr:row>
      <xdr:rowOff>0</xdr:rowOff>
    </xdr:from>
    <xdr:to>
      <xdr:col>3</xdr:col>
      <xdr:colOff>438150</xdr:colOff>
      <xdr:row>60</xdr:row>
      <xdr:rowOff>152400</xdr:rowOff>
    </xdr:to>
    <xdr:sp macro="" textlink="">
      <xdr:nvSpPr>
        <xdr:cNvPr id="1159" name="Rectangle 135">
          <a:extLst>
            <a:ext uri="{FF2B5EF4-FFF2-40B4-BE49-F238E27FC236}">
              <a16:creationId xmlns:a16="http://schemas.microsoft.com/office/drawing/2014/main" id="{2D02D991-5CDA-41A3-9454-C3A2B2A5DBDC}"/>
            </a:ext>
          </a:extLst>
        </xdr:cNvPr>
        <xdr:cNvSpPr>
          <a:spLocks noChangeArrowheads="1"/>
        </xdr:cNvSpPr>
      </xdr:nvSpPr>
      <xdr:spPr bwMode="auto">
        <a:xfrm>
          <a:off x="4086225" y="68580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63</xdr:row>
      <xdr:rowOff>0</xdr:rowOff>
    </xdr:from>
    <xdr:to>
      <xdr:col>1</xdr:col>
      <xdr:colOff>438150</xdr:colOff>
      <xdr:row>63</xdr:row>
      <xdr:rowOff>152400</xdr:rowOff>
    </xdr:to>
    <xdr:sp macro="" textlink="">
      <xdr:nvSpPr>
        <xdr:cNvPr id="1160" name="Rectangle 136">
          <a:extLst>
            <a:ext uri="{FF2B5EF4-FFF2-40B4-BE49-F238E27FC236}">
              <a16:creationId xmlns:a16="http://schemas.microsoft.com/office/drawing/2014/main" id="{FA00DECB-72D3-47E0-9AB5-BF7617F7299B}"/>
            </a:ext>
          </a:extLst>
        </xdr:cNvPr>
        <xdr:cNvSpPr>
          <a:spLocks noChangeArrowheads="1"/>
        </xdr:cNvSpPr>
      </xdr:nvSpPr>
      <xdr:spPr bwMode="auto">
        <a:xfrm>
          <a:off x="2562225" y="72199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63</xdr:row>
      <xdr:rowOff>28575</xdr:rowOff>
    </xdr:from>
    <xdr:to>
      <xdr:col>2</xdr:col>
      <xdr:colOff>419100</xdr:colOff>
      <xdr:row>63</xdr:row>
      <xdr:rowOff>133350</xdr:rowOff>
    </xdr:to>
    <xdr:sp macro="" textlink="">
      <xdr:nvSpPr>
        <xdr:cNvPr id="10051" name="Rectangle 137">
          <a:extLst>
            <a:ext uri="{FF2B5EF4-FFF2-40B4-BE49-F238E27FC236}">
              <a16:creationId xmlns:a16="http://schemas.microsoft.com/office/drawing/2014/main" id="{0CE8752F-43C9-42B6-BB2C-1DCD005BDA15}"/>
            </a:ext>
          </a:extLst>
        </xdr:cNvPr>
        <xdr:cNvSpPr>
          <a:spLocks noChangeArrowheads="1"/>
        </xdr:cNvSpPr>
      </xdr:nvSpPr>
      <xdr:spPr bwMode="auto">
        <a:xfrm>
          <a:off x="3333750" y="72485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63</xdr:row>
      <xdr:rowOff>28575</xdr:rowOff>
    </xdr:from>
    <xdr:to>
      <xdr:col>3</xdr:col>
      <xdr:colOff>419100</xdr:colOff>
      <xdr:row>63</xdr:row>
      <xdr:rowOff>133350</xdr:rowOff>
    </xdr:to>
    <xdr:sp macro="" textlink="">
      <xdr:nvSpPr>
        <xdr:cNvPr id="10052" name="Rectangle 138">
          <a:extLst>
            <a:ext uri="{FF2B5EF4-FFF2-40B4-BE49-F238E27FC236}">
              <a16:creationId xmlns:a16="http://schemas.microsoft.com/office/drawing/2014/main" id="{A84600C3-6232-432D-A7B9-E7EFD7FC3C25}"/>
            </a:ext>
          </a:extLst>
        </xdr:cNvPr>
        <xdr:cNvSpPr>
          <a:spLocks noChangeArrowheads="1"/>
        </xdr:cNvSpPr>
      </xdr:nvSpPr>
      <xdr:spPr bwMode="auto">
        <a:xfrm>
          <a:off x="4095750" y="72485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63</xdr:row>
      <xdr:rowOff>0</xdr:rowOff>
    </xdr:from>
    <xdr:to>
      <xdr:col>2</xdr:col>
      <xdr:colOff>438150</xdr:colOff>
      <xdr:row>63</xdr:row>
      <xdr:rowOff>152400</xdr:rowOff>
    </xdr:to>
    <xdr:sp macro="" textlink="">
      <xdr:nvSpPr>
        <xdr:cNvPr id="10053" name="Rectangle 139">
          <a:extLst>
            <a:ext uri="{FF2B5EF4-FFF2-40B4-BE49-F238E27FC236}">
              <a16:creationId xmlns:a16="http://schemas.microsoft.com/office/drawing/2014/main" id="{94B48597-B488-4EC9-8B80-D9333D9985ED}"/>
            </a:ext>
          </a:extLst>
        </xdr:cNvPr>
        <xdr:cNvSpPr>
          <a:spLocks noChangeArrowheads="1"/>
        </xdr:cNvSpPr>
      </xdr:nvSpPr>
      <xdr:spPr bwMode="auto">
        <a:xfrm>
          <a:off x="3324225" y="72199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63</xdr:row>
      <xdr:rowOff>0</xdr:rowOff>
    </xdr:from>
    <xdr:to>
      <xdr:col>3</xdr:col>
      <xdr:colOff>438150</xdr:colOff>
      <xdr:row>63</xdr:row>
      <xdr:rowOff>152400</xdr:rowOff>
    </xdr:to>
    <xdr:sp macro="" textlink="">
      <xdr:nvSpPr>
        <xdr:cNvPr id="1164" name="Rectangle 140">
          <a:extLst>
            <a:ext uri="{FF2B5EF4-FFF2-40B4-BE49-F238E27FC236}">
              <a16:creationId xmlns:a16="http://schemas.microsoft.com/office/drawing/2014/main" id="{0C496061-0217-4B09-BCC7-7D36C9BF7B01}"/>
            </a:ext>
          </a:extLst>
        </xdr:cNvPr>
        <xdr:cNvSpPr>
          <a:spLocks noChangeArrowheads="1"/>
        </xdr:cNvSpPr>
      </xdr:nvSpPr>
      <xdr:spPr bwMode="auto">
        <a:xfrm>
          <a:off x="4086225" y="72199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67</xdr:row>
      <xdr:rowOff>0</xdr:rowOff>
    </xdr:from>
    <xdr:to>
      <xdr:col>1</xdr:col>
      <xdr:colOff>438150</xdr:colOff>
      <xdr:row>67</xdr:row>
      <xdr:rowOff>152400</xdr:rowOff>
    </xdr:to>
    <xdr:sp macro="" textlink="">
      <xdr:nvSpPr>
        <xdr:cNvPr id="1165" name="Rectangle 141">
          <a:extLst>
            <a:ext uri="{FF2B5EF4-FFF2-40B4-BE49-F238E27FC236}">
              <a16:creationId xmlns:a16="http://schemas.microsoft.com/office/drawing/2014/main" id="{5E130A36-F746-44BF-80A7-DA209F2630BB}"/>
            </a:ext>
          </a:extLst>
        </xdr:cNvPr>
        <xdr:cNvSpPr>
          <a:spLocks noChangeArrowheads="1"/>
        </xdr:cNvSpPr>
      </xdr:nvSpPr>
      <xdr:spPr bwMode="auto">
        <a:xfrm>
          <a:off x="2562225" y="77438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67</xdr:row>
      <xdr:rowOff>28575</xdr:rowOff>
    </xdr:from>
    <xdr:to>
      <xdr:col>2</xdr:col>
      <xdr:colOff>419100</xdr:colOff>
      <xdr:row>67</xdr:row>
      <xdr:rowOff>133350</xdr:rowOff>
    </xdr:to>
    <xdr:sp macro="" textlink="">
      <xdr:nvSpPr>
        <xdr:cNvPr id="10056" name="Rectangle 142">
          <a:extLst>
            <a:ext uri="{FF2B5EF4-FFF2-40B4-BE49-F238E27FC236}">
              <a16:creationId xmlns:a16="http://schemas.microsoft.com/office/drawing/2014/main" id="{38E74462-C10C-42DF-BE10-16CA2D25E66C}"/>
            </a:ext>
          </a:extLst>
        </xdr:cNvPr>
        <xdr:cNvSpPr>
          <a:spLocks noChangeArrowheads="1"/>
        </xdr:cNvSpPr>
      </xdr:nvSpPr>
      <xdr:spPr bwMode="auto">
        <a:xfrm>
          <a:off x="3333750" y="77724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67</xdr:row>
      <xdr:rowOff>28575</xdr:rowOff>
    </xdr:from>
    <xdr:to>
      <xdr:col>3</xdr:col>
      <xdr:colOff>419100</xdr:colOff>
      <xdr:row>67</xdr:row>
      <xdr:rowOff>133350</xdr:rowOff>
    </xdr:to>
    <xdr:sp macro="" textlink="">
      <xdr:nvSpPr>
        <xdr:cNvPr id="10057" name="Rectangle 143">
          <a:extLst>
            <a:ext uri="{FF2B5EF4-FFF2-40B4-BE49-F238E27FC236}">
              <a16:creationId xmlns:a16="http://schemas.microsoft.com/office/drawing/2014/main" id="{8CD34EBA-F786-4729-AD35-4C7AADE8BA1D}"/>
            </a:ext>
          </a:extLst>
        </xdr:cNvPr>
        <xdr:cNvSpPr>
          <a:spLocks noChangeArrowheads="1"/>
        </xdr:cNvSpPr>
      </xdr:nvSpPr>
      <xdr:spPr bwMode="auto">
        <a:xfrm>
          <a:off x="4095750" y="77724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67</xdr:row>
      <xdr:rowOff>0</xdr:rowOff>
    </xdr:from>
    <xdr:to>
      <xdr:col>2</xdr:col>
      <xdr:colOff>438150</xdr:colOff>
      <xdr:row>67</xdr:row>
      <xdr:rowOff>152400</xdr:rowOff>
    </xdr:to>
    <xdr:sp macro="" textlink="">
      <xdr:nvSpPr>
        <xdr:cNvPr id="10058" name="Rectangle 144">
          <a:extLst>
            <a:ext uri="{FF2B5EF4-FFF2-40B4-BE49-F238E27FC236}">
              <a16:creationId xmlns:a16="http://schemas.microsoft.com/office/drawing/2014/main" id="{1ACD3A69-B385-443A-9C94-CEFF785AB1D3}"/>
            </a:ext>
          </a:extLst>
        </xdr:cNvPr>
        <xdr:cNvSpPr>
          <a:spLocks noChangeArrowheads="1"/>
        </xdr:cNvSpPr>
      </xdr:nvSpPr>
      <xdr:spPr bwMode="auto">
        <a:xfrm>
          <a:off x="3324225" y="77438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67</xdr:row>
      <xdr:rowOff>0</xdr:rowOff>
    </xdr:from>
    <xdr:to>
      <xdr:col>3</xdr:col>
      <xdr:colOff>438150</xdr:colOff>
      <xdr:row>67</xdr:row>
      <xdr:rowOff>152400</xdr:rowOff>
    </xdr:to>
    <xdr:sp macro="" textlink="">
      <xdr:nvSpPr>
        <xdr:cNvPr id="1169" name="Rectangle 145">
          <a:extLst>
            <a:ext uri="{FF2B5EF4-FFF2-40B4-BE49-F238E27FC236}">
              <a16:creationId xmlns:a16="http://schemas.microsoft.com/office/drawing/2014/main" id="{6F778FD1-8EFC-4797-94F8-D73AF961A10E}"/>
            </a:ext>
          </a:extLst>
        </xdr:cNvPr>
        <xdr:cNvSpPr>
          <a:spLocks noChangeArrowheads="1"/>
        </xdr:cNvSpPr>
      </xdr:nvSpPr>
      <xdr:spPr bwMode="auto">
        <a:xfrm>
          <a:off x="4086225" y="77438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69</xdr:row>
      <xdr:rowOff>0</xdr:rowOff>
    </xdr:from>
    <xdr:to>
      <xdr:col>1</xdr:col>
      <xdr:colOff>438150</xdr:colOff>
      <xdr:row>69</xdr:row>
      <xdr:rowOff>152400</xdr:rowOff>
    </xdr:to>
    <xdr:sp macro="" textlink="">
      <xdr:nvSpPr>
        <xdr:cNvPr id="1170" name="Rectangle 146">
          <a:extLst>
            <a:ext uri="{FF2B5EF4-FFF2-40B4-BE49-F238E27FC236}">
              <a16:creationId xmlns:a16="http://schemas.microsoft.com/office/drawing/2014/main" id="{AA6D6EA8-90A1-4949-8D28-0E0E4DB5E2BA}"/>
            </a:ext>
          </a:extLst>
        </xdr:cNvPr>
        <xdr:cNvSpPr>
          <a:spLocks noChangeArrowheads="1"/>
        </xdr:cNvSpPr>
      </xdr:nvSpPr>
      <xdr:spPr bwMode="auto">
        <a:xfrm>
          <a:off x="2562225" y="79438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69</xdr:row>
      <xdr:rowOff>28575</xdr:rowOff>
    </xdr:from>
    <xdr:to>
      <xdr:col>2</xdr:col>
      <xdr:colOff>419100</xdr:colOff>
      <xdr:row>69</xdr:row>
      <xdr:rowOff>133350</xdr:rowOff>
    </xdr:to>
    <xdr:sp macro="" textlink="">
      <xdr:nvSpPr>
        <xdr:cNvPr id="10061" name="Rectangle 147">
          <a:extLst>
            <a:ext uri="{FF2B5EF4-FFF2-40B4-BE49-F238E27FC236}">
              <a16:creationId xmlns:a16="http://schemas.microsoft.com/office/drawing/2014/main" id="{17B1C7DF-710A-40EE-91C2-A4F55F08A802}"/>
            </a:ext>
          </a:extLst>
        </xdr:cNvPr>
        <xdr:cNvSpPr>
          <a:spLocks noChangeArrowheads="1"/>
        </xdr:cNvSpPr>
      </xdr:nvSpPr>
      <xdr:spPr bwMode="auto">
        <a:xfrm>
          <a:off x="3333750" y="79724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69</xdr:row>
      <xdr:rowOff>28575</xdr:rowOff>
    </xdr:from>
    <xdr:to>
      <xdr:col>3</xdr:col>
      <xdr:colOff>419100</xdr:colOff>
      <xdr:row>69</xdr:row>
      <xdr:rowOff>133350</xdr:rowOff>
    </xdr:to>
    <xdr:sp macro="" textlink="">
      <xdr:nvSpPr>
        <xdr:cNvPr id="10062" name="Rectangle 148">
          <a:extLst>
            <a:ext uri="{FF2B5EF4-FFF2-40B4-BE49-F238E27FC236}">
              <a16:creationId xmlns:a16="http://schemas.microsoft.com/office/drawing/2014/main" id="{0BB109BC-6AEB-4F6E-B1C1-437C89E027F3}"/>
            </a:ext>
          </a:extLst>
        </xdr:cNvPr>
        <xdr:cNvSpPr>
          <a:spLocks noChangeArrowheads="1"/>
        </xdr:cNvSpPr>
      </xdr:nvSpPr>
      <xdr:spPr bwMode="auto">
        <a:xfrm>
          <a:off x="4095750" y="79724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69</xdr:row>
      <xdr:rowOff>0</xdr:rowOff>
    </xdr:from>
    <xdr:to>
      <xdr:col>2</xdr:col>
      <xdr:colOff>438150</xdr:colOff>
      <xdr:row>69</xdr:row>
      <xdr:rowOff>152400</xdr:rowOff>
    </xdr:to>
    <xdr:sp macro="" textlink="">
      <xdr:nvSpPr>
        <xdr:cNvPr id="10063" name="Rectangle 149">
          <a:extLst>
            <a:ext uri="{FF2B5EF4-FFF2-40B4-BE49-F238E27FC236}">
              <a16:creationId xmlns:a16="http://schemas.microsoft.com/office/drawing/2014/main" id="{35AF0E39-0E3B-4B1B-BAD4-1AA924DF28D5}"/>
            </a:ext>
          </a:extLst>
        </xdr:cNvPr>
        <xdr:cNvSpPr>
          <a:spLocks noChangeArrowheads="1"/>
        </xdr:cNvSpPr>
      </xdr:nvSpPr>
      <xdr:spPr bwMode="auto">
        <a:xfrm>
          <a:off x="3324225" y="79438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69</xdr:row>
      <xdr:rowOff>0</xdr:rowOff>
    </xdr:from>
    <xdr:to>
      <xdr:col>3</xdr:col>
      <xdr:colOff>438150</xdr:colOff>
      <xdr:row>69</xdr:row>
      <xdr:rowOff>152400</xdr:rowOff>
    </xdr:to>
    <xdr:sp macro="" textlink="">
      <xdr:nvSpPr>
        <xdr:cNvPr id="1174" name="Rectangle 150">
          <a:extLst>
            <a:ext uri="{FF2B5EF4-FFF2-40B4-BE49-F238E27FC236}">
              <a16:creationId xmlns:a16="http://schemas.microsoft.com/office/drawing/2014/main" id="{6BEBEE5B-C22D-4FC6-AA83-5D369DA0C8FE}"/>
            </a:ext>
          </a:extLst>
        </xdr:cNvPr>
        <xdr:cNvSpPr>
          <a:spLocks noChangeArrowheads="1"/>
        </xdr:cNvSpPr>
      </xdr:nvSpPr>
      <xdr:spPr bwMode="auto">
        <a:xfrm>
          <a:off x="4086225" y="79438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73</xdr:row>
      <xdr:rowOff>0</xdr:rowOff>
    </xdr:from>
    <xdr:to>
      <xdr:col>1</xdr:col>
      <xdr:colOff>438150</xdr:colOff>
      <xdr:row>73</xdr:row>
      <xdr:rowOff>152400</xdr:rowOff>
    </xdr:to>
    <xdr:sp macro="" textlink="">
      <xdr:nvSpPr>
        <xdr:cNvPr id="1175" name="Rectangle 151">
          <a:extLst>
            <a:ext uri="{FF2B5EF4-FFF2-40B4-BE49-F238E27FC236}">
              <a16:creationId xmlns:a16="http://schemas.microsoft.com/office/drawing/2014/main" id="{F6ACAE3C-4546-498B-81B9-51DFCE7ECCCD}"/>
            </a:ext>
          </a:extLst>
        </xdr:cNvPr>
        <xdr:cNvSpPr>
          <a:spLocks noChangeArrowheads="1"/>
        </xdr:cNvSpPr>
      </xdr:nvSpPr>
      <xdr:spPr bwMode="auto">
        <a:xfrm>
          <a:off x="2562225" y="84677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73</xdr:row>
      <xdr:rowOff>28575</xdr:rowOff>
    </xdr:from>
    <xdr:to>
      <xdr:col>2</xdr:col>
      <xdr:colOff>419100</xdr:colOff>
      <xdr:row>73</xdr:row>
      <xdr:rowOff>133350</xdr:rowOff>
    </xdr:to>
    <xdr:sp macro="" textlink="">
      <xdr:nvSpPr>
        <xdr:cNvPr id="10066" name="Rectangle 152">
          <a:extLst>
            <a:ext uri="{FF2B5EF4-FFF2-40B4-BE49-F238E27FC236}">
              <a16:creationId xmlns:a16="http://schemas.microsoft.com/office/drawing/2014/main" id="{454244E7-B778-418D-9FB2-EC8C29FE4A6B}"/>
            </a:ext>
          </a:extLst>
        </xdr:cNvPr>
        <xdr:cNvSpPr>
          <a:spLocks noChangeArrowheads="1"/>
        </xdr:cNvSpPr>
      </xdr:nvSpPr>
      <xdr:spPr bwMode="auto">
        <a:xfrm>
          <a:off x="3333750" y="84963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73</xdr:row>
      <xdr:rowOff>28575</xdr:rowOff>
    </xdr:from>
    <xdr:to>
      <xdr:col>3</xdr:col>
      <xdr:colOff>419100</xdr:colOff>
      <xdr:row>73</xdr:row>
      <xdr:rowOff>133350</xdr:rowOff>
    </xdr:to>
    <xdr:sp macro="" textlink="">
      <xdr:nvSpPr>
        <xdr:cNvPr id="10067" name="Rectangle 153">
          <a:extLst>
            <a:ext uri="{FF2B5EF4-FFF2-40B4-BE49-F238E27FC236}">
              <a16:creationId xmlns:a16="http://schemas.microsoft.com/office/drawing/2014/main" id="{D9441B63-A952-49E4-8B2C-9A0F4C366081}"/>
            </a:ext>
          </a:extLst>
        </xdr:cNvPr>
        <xdr:cNvSpPr>
          <a:spLocks noChangeArrowheads="1"/>
        </xdr:cNvSpPr>
      </xdr:nvSpPr>
      <xdr:spPr bwMode="auto">
        <a:xfrm>
          <a:off x="4095750" y="84963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73</xdr:row>
      <xdr:rowOff>0</xdr:rowOff>
    </xdr:from>
    <xdr:to>
      <xdr:col>2</xdr:col>
      <xdr:colOff>438150</xdr:colOff>
      <xdr:row>73</xdr:row>
      <xdr:rowOff>152400</xdr:rowOff>
    </xdr:to>
    <xdr:sp macro="" textlink="">
      <xdr:nvSpPr>
        <xdr:cNvPr id="10068" name="Rectangle 154">
          <a:extLst>
            <a:ext uri="{FF2B5EF4-FFF2-40B4-BE49-F238E27FC236}">
              <a16:creationId xmlns:a16="http://schemas.microsoft.com/office/drawing/2014/main" id="{57285292-B3D3-4FD1-84AE-3C84FEAC258B}"/>
            </a:ext>
          </a:extLst>
        </xdr:cNvPr>
        <xdr:cNvSpPr>
          <a:spLocks noChangeArrowheads="1"/>
        </xdr:cNvSpPr>
      </xdr:nvSpPr>
      <xdr:spPr bwMode="auto">
        <a:xfrm>
          <a:off x="3324225" y="84677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73</xdr:row>
      <xdr:rowOff>0</xdr:rowOff>
    </xdr:from>
    <xdr:to>
      <xdr:col>3</xdr:col>
      <xdr:colOff>438150</xdr:colOff>
      <xdr:row>73</xdr:row>
      <xdr:rowOff>152400</xdr:rowOff>
    </xdr:to>
    <xdr:sp macro="" textlink="">
      <xdr:nvSpPr>
        <xdr:cNvPr id="1179" name="Rectangle 155">
          <a:extLst>
            <a:ext uri="{FF2B5EF4-FFF2-40B4-BE49-F238E27FC236}">
              <a16:creationId xmlns:a16="http://schemas.microsoft.com/office/drawing/2014/main" id="{0A04FBA1-25BA-4A16-A4CD-41D1FDB84EA8}"/>
            </a:ext>
          </a:extLst>
        </xdr:cNvPr>
        <xdr:cNvSpPr>
          <a:spLocks noChangeArrowheads="1"/>
        </xdr:cNvSpPr>
      </xdr:nvSpPr>
      <xdr:spPr bwMode="auto">
        <a:xfrm>
          <a:off x="4086225" y="84677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75</xdr:row>
      <xdr:rowOff>0</xdr:rowOff>
    </xdr:from>
    <xdr:to>
      <xdr:col>1</xdr:col>
      <xdr:colOff>438150</xdr:colOff>
      <xdr:row>75</xdr:row>
      <xdr:rowOff>152400</xdr:rowOff>
    </xdr:to>
    <xdr:sp macro="" textlink="">
      <xdr:nvSpPr>
        <xdr:cNvPr id="1180" name="Rectangle 156">
          <a:extLst>
            <a:ext uri="{FF2B5EF4-FFF2-40B4-BE49-F238E27FC236}">
              <a16:creationId xmlns:a16="http://schemas.microsoft.com/office/drawing/2014/main" id="{0BE52116-BD0C-4DDA-AB13-E2756FD7FBE5}"/>
            </a:ext>
          </a:extLst>
        </xdr:cNvPr>
        <xdr:cNvSpPr>
          <a:spLocks noChangeArrowheads="1"/>
        </xdr:cNvSpPr>
      </xdr:nvSpPr>
      <xdr:spPr bwMode="auto">
        <a:xfrm>
          <a:off x="2562225" y="86677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75</xdr:row>
      <xdr:rowOff>28575</xdr:rowOff>
    </xdr:from>
    <xdr:to>
      <xdr:col>2</xdr:col>
      <xdr:colOff>419100</xdr:colOff>
      <xdr:row>75</xdr:row>
      <xdr:rowOff>133350</xdr:rowOff>
    </xdr:to>
    <xdr:sp macro="" textlink="">
      <xdr:nvSpPr>
        <xdr:cNvPr id="10071" name="Rectangle 157">
          <a:extLst>
            <a:ext uri="{FF2B5EF4-FFF2-40B4-BE49-F238E27FC236}">
              <a16:creationId xmlns:a16="http://schemas.microsoft.com/office/drawing/2014/main" id="{2FE52D65-6C87-4C68-B332-71AA5581C585}"/>
            </a:ext>
          </a:extLst>
        </xdr:cNvPr>
        <xdr:cNvSpPr>
          <a:spLocks noChangeArrowheads="1"/>
        </xdr:cNvSpPr>
      </xdr:nvSpPr>
      <xdr:spPr bwMode="auto">
        <a:xfrm>
          <a:off x="3333750" y="86963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75</xdr:row>
      <xdr:rowOff>28575</xdr:rowOff>
    </xdr:from>
    <xdr:to>
      <xdr:col>3</xdr:col>
      <xdr:colOff>419100</xdr:colOff>
      <xdr:row>75</xdr:row>
      <xdr:rowOff>133350</xdr:rowOff>
    </xdr:to>
    <xdr:sp macro="" textlink="">
      <xdr:nvSpPr>
        <xdr:cNvPr id="10072" name="Rectangle 158">
          <a:extLst>
            <a:ext uri="{FF2B5EF4-FFF2-40B4-BE49-F238E27FC236}">
              <a16:creationId xmlns:a16="http://schemas.microsoft.com/office/drawing/2014/main" id="{C3667556-49D4-4AC1-82E5-5FAF1438FC9B}"/>
            </a:ext>
          </a:extLst>
        </xdr:cNvPr>
        <xdr:cNvSpPr>
          <a:spLocks noChangeArrowheads="1"/>
        </xdr:cNvSpPr>
      </xdr:nvSpPr>
      <xdr:spPr bwMode="auto">
        <a:xfrm>
          <a:off x="4095750" y="86963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75</xdr:row>
      <xdr:rowOff>0</xdr:rowOff>
    </xdr:from>
    <xdr:to>
      <xdr:col>2</xdr:col>
      <xdr:colOff>438150</xdr:colOff>
      <xdr:row>75</xdr:row>
      <xdr:rowOff>152400</xdr:rowOff>
    </xdr:to>
    <xdr:sp macro="" textlink="">
      <xdr:nvSpPr>
        <xdr:cNvPr id="10073" name="Rectangle 159">
          <a:extLst>
            <a:ext uri="{FF2B5EF4-FFF2-40B4-BE49-F238E27FC236}">
              <a16:creationId xmlns:a16="http://schemas.microsoft.com/office/drawing/2014/main" id="{9FF39270-CC49-45F8-8131-AC926C7D6C9A}"/>
            </a:ext>
          </a:extLst>
        </xdr:cNvPr>
        <xdr:cNvSpPr>
          <a:spLocks noChangeArrowheads="1"/>
        </xdr:cNvSpPr>
      </xdr:nvSpPr>
      <xdr:spPr bwMode="auto">
        <a:xfrm>
          <a:off x="3324225" y="86677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75</xdr:row>
      <xdr:rowOff>0</xdr:rowOff>
    </xdr:from>
    <xdr:to>
      <xdr:col>3</xdr:col>
      <xdr:colOff>438150</xdr:colOff>
      <xdr:row>75</xdr:row>
      <xdr:rowOff>152400</xdr:rowOff>
    </xdr:to>
    <xdr:sp macro="" textlink="">
      <xdr:nvSpPr>
        <xdr:cNvPr id="1184" name="Rectangle 160">
          <a:extLst>
            <a:ext uri="{FF2B5EF4-FFF2-40B4-BE49-F238E27FC236}">
              <a16:creationId xmlns:a16="http://schemas.microsoft.com/office/drawing/2014/main" id="{86310EF5-B57E-48B8-B3C0-32F2D67E538A}"/>
            </a:ext>
          </a:extLst>
        </xdr:cNvPr>
        <xdr:cNvSpPr>
          <a:spLocks noChangeArrowheads="1"/>
        </xdr:cNvSpPr>
      </xdr:nvSpPr>
      <xdr:spPr bwMode="auto">
        <a:xfrm>
          <a:off x="4086225" y="86677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77</xdr:row>
      <xdr:rowOff>0</xdr:rowOff>
    </xdr:from>
    <xdr:to>
      <xdr:col>1</xdr:col>
      <xdr:colOff>438150</xdr:colOff>
      <xdr:row>77</xdr:row>
      <xdr:rowOff>152400</xdr:rowOff>
    </xdr:to>
    <xdr:sp macro="" textlink="">
      <xdr:nvSpPr>
        <xdr:cNvPr id="1185" name="Rectangle 161">
          <a:extLst>
            <a:ext uri="{FF2B5EF4-FFF2-40B4-BE49-F238E27FC236}">
              <a16:creationId xmlns:a16="http://schemas.microsoft.com/office/drawing/2014/main" id="{CDE516C1-7837-4096-853C-87959B709A83}"/>
            </a:ext>
          </a:extLst>
        </xdr:cNvPr>
        <xdr:cNvSpPr>
          <a:spLocks noChangeArrowheads="1"/>
        </xdr:cNvSpPr>
      </xdr:nvSpPr>
      <xdr:spPr bwMode="auto">
        <a:xfrm>
          <a:off x="2562225" y="88677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77</xdr:row>
      <xdr:rowOff>28575</xdr:rowOff>
    </xdr:from>
    <xdr:to>
      <xdr:col>2</xdr:col>
      <xdr:colOff>419100</xdr:colOff>
      <xdr:row>77</xdr:row>
      <xdr:rowOff>133350</xdr:rowOff>
    </xdr:to>
    <xdr:sp macro="" textlink="">
      <xdr:nvSpPr>
        <xdr:cNvPr id="10076" name="Rectangle 162">
          <a:extLst>
            <a:ext uri="{FF2B5EF4-FFF2-40B4-BE49-F238E27FC236}">
              <a16:creationId xmlns:a16="http://schemas.microsoft.com/office/drawing/2014/main" id="{4BAFD3F9-31F2-4B71-B5E2-A1E4763F84AA}"/>
            </a:ext>
          </a:extLst>
        </xdr:cNvPr>
        <xdr:cNvSpPr>
          <a:spLocks noChangeArrowheads="1"/>
        </xdr:cNvSpPr>
      </xdr:nvSpPr>
      <xdr:spPr bwMode="auto">
        <a:xfrm>
          <a:off x="3333750" y="88963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77</xdr:row>
      <xdr:rowOff>28575</xdr:rowOff>
    </xdr:from>
    <xdr:to>
      <xdr:col>3</xdr:col>
      <xdr:colOff>419100</xdr:colOff>
      <xdr:row>77</xdr:row>
      <xdr:rowOff>133350</xdr:rowOff>
    </xdr:to>
    <xdr:sp macro="" textlink="">
      <xdr:nvSpPr>
        <xdr:cNvPr id="10077" name="Rectangle 163">
          <a:extLst>
            <a:ext uri="{FF2B5EF4-FFF2-40B4-BE49-F238E27FC236}">
              <a16:creationId xmlns:a16="http://schemas.microsoft.com/office/drawing/2014/main" id="{C05B6182-2D5C-4690-AD7B-F710371C01D5}"/>
            </a:ext>
          </a:extLst>
        </xdr:cNvPr>
        <xdr:cNvSpPr>
          <a:spLocks noChangeArrowheads="1"/>
        </xdr:cNvSpPr>
      </xdr:nvSpPr>
      <xdr:spPr bwMode="auto">
        <a:xfrm>
          <a:off x="4095750" y="88963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77</xdr:row>
      <xdr:rowOff>0</xdr:rowOff>
    </xdr:from>
    <xdr:to>
      <xdr:col>2</xdr:col>
      <xdr:colOff>438150</xdr:colOff>
      <xdr:row>77</xdr:row>
      <xdr:rowOff>152400</xdr:rowOff>
    </xdr:to>
    <xdr:sp macro="" textlink="">
      <xdr:nvSpPr>
        <xdr:cNvPr id="10078" name="Rectangle 164">
          <a:extLst>
            <a:ext uri="{FF2B5EF4-FFF2-40B4-BE49-F238E27FC236}">
              <a16:creationId xmlns:a16="http://schemas.microsoft.com/office/drawing/2014/main" id="{594FF705-EC93-4C39-A7BC-FB3E71D605D1}"/>
            </a:ext>
          </a:extLst>
        </xdr:cNvPr>
        <xdr:cNvSpPr>
          <a:spLocks noChangeArrowheads="1"/>
        </xdr:cNvSpPr>
      </xdr:nvSpPr>
      <xdr:spPr bwMode="auto">
        <a:xfrm>
          <a:off x="3324225" y="88677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77</xdr:row>
      <xdr:rowOff>0</xdr:rowOff>
    </xdr:from>
    <xdr:to>
      <xdr:col>3</xdr:col>
      <xdr:colOff>438150</xdr:colOff>
      <xdr:row>77</xdr:row>
      <xdr:rowOff>152400</xdr:rowOff>
    </xdr:to>
    <xdr:sp macro="" textlink="">
      <xdr:nvSpPr>
        <xdr:cNvPr id="1189" name="Rectangle 165">
          <a:extLst>
            <a:ext uri="{FF2B5EF4-FFF2-40B4-BE49-F238E27FC236}">
              <a16:creationId xmlns:a16="http://schemas.microsoft.com/office/drawing/2014/main" id="{628C83BB-E93D-42A7-9432-13575105BD45}"/>
            </a:ext>
          </a:extLst>
        </xdr:cNvPr>
        <xdr:cNvSpPr>
          <a:spLocks noChangeArrowheads="1"/>
        </xdr:cNvSpPr>
      </xdr:nvSpPr>
      <xdr:spPr bwMode="auto">
        <a:xfrm>
          <a:off x="4086225" y="88677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80</xdr:row>
      <xdr:rowOff>0</xdr:rowOff>
    </xdr:from>
    <xdr:to>
      <xdr:col>1</xdr:col>
      <xdr:colOff>438150</xdr:colOff>
      <xdr:row>80</xdr:row>
      <xdr:rowOff>152400</xdr:rowOff>
    </xdr:to>
    <xdr:sp macro="" textlink="">
      <xdr:nvSpPr>
        <xdr:cNvPr id="1190" name="Rectangle 166">
          <a:extLst>
            <a:ext uri="{FF2B5EF4-FFF2-40B4-BE49-F238E27FC236}">
              <a16:creationId xmlns:a16="http://schemas.microsoft.com/office/drawing/2014/main" id="{3827C523-D098-4DCA-9AD3-6F052A27F446}"/>
            </a:ext>
          </a:extLst>
        </xdr:cNvPr>
        <xdr:cNvSpPr>
          <a:spLocks noChangeArrowheads="1"/>
        </xdr:cNvSpPr>
      </xdr:nvSpPr>
      <xdr:spPr bwMode="auto">
        <a:xfrm>
          <a:off x="2562225" y="92297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80</xdr:row>
      <xdr:rowOff>28575</xdr:rowOff>
    </xdr:from>
    <xdr:to>
      <xdr:col>2</xdr:col>
      <xdr:colOff>419100</xdr:colOff>
      <xdr:row>80</xdr:row>
      <xdr:rowOff>133350</xdr:rowOff>
    </xdr:to>
    <xdr:sp macro="" textlink="">
      <xdr:nvSpPr>
        <xdr:cNvPr id="10081" name="Rectangle 167">
          <a:extLst>
            <a:ext uri="{FF2B5EF4-FFF2-40B4-BE49-F238E27FC236}">
              <a16:creationId xmlns:a16="http://schemas.microsoft.com/office/drawing/2014/main" id="{0F065309-C407-40DC-A113-30351D022A2E}"/>
            </a:ext>
          </a:extLst>
        </xdr:cNvPr>
        <xdr:cNvSpPr>
          <a:spLocks noChangeArrowheads="1"/>
        </xdr:cNvSpPr>
      </xdr:nvSpPr>
      <xdr:spPr bwMode="auto">
        <a:xfrm>
          <a:off x="3333750" y="92583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80</xdr:row>
      <xdr:rowOff>28575</xdr:rowOff>
    </xdr:from>
    <xdr:to>
      <xdr:col>3</xdr:col>
      <xdr:colOff>419100</xdr:colOff>
      <xdr:row>80</xdr:row>
      <xdr:rowOff>133350</xdr:rowOff>
    </xdr:to>
    <xdr:sp macro="" textlink="">
      <xdr:nvSpPr>
        <xdr:cNvPr id="10082" name="Rectangle 168">
          <a:extLst>
            <a:ext uri="{FF2B5EF4-FFF2-40B4-BE49-F238E27FC236}">
              <a16:creationId xmlns:a16="http://schemas.microsoft.com/office/drawing/2014/main" id="{8115507D-C8E2-4CEA-AA1B-3F19760E13E2}"/>
            </a:ext>
          </a:extLst>
        </xdr:cNvPr>
        <xdr:cNvSpPr>
          <a:spLocks noChangeArrowheads="1"/>
        </xdr:cNvSpPr>
      </xdr:nvSpPr>
      <xdr:spPr bwMode="auto">
        <a:xfrm>
          <a:off x="4095750" y="92583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80</xdr:row>
      <xdr:rowOff>0</xdr:rowOff>
    </xdr:from>
    <xdr:to>
      <xdr:col>2</xdr:col>
      <xdr:colOff>438150</xdr:colOff>
      <xdr:row>80</xdr:row>
      <xdr:rowOff>152400</xdr:rowOff>
    </xdr:to>
    <xdr:sp macro="" textlink="">
      <xdr:nvSpPr>
        <xdr:cNvPr id="10083" name="Rectangle 169">
          <a:extLst>
            <a:ext uri="{FF2B5EF4-FFF2-40B4-BE49-F238E27FC236}">
              <a16:creationId xmlns:a16="http://schemas.microsoft.com/office/drawing/2014/main" id="{C27E736F-CF79-43E3-A6A9-7F1BC40AD30B}"/>
            </a:ext>
          </a:extLst>
        </xdr:cNvPr>
        <xdr:cNvSpPr>
          <a:spLocks noChangeArrowheads="1"/>
        </xdr:cNvSpPr>
      </xdr:nvSpPr>
      <xdr:spPr bwMode="auto">
        <a:xfrm>
          <a:off x="3324225" y="92297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80</xdr:row>
      <xdr:rowOff>0</xdr:rowOff>
    </xdr:from>
    <xdr:to>
      <xdr:col>3</xdr:col>
      <xdr:colOff>438150</xdr:colOff>
      <xdr:row>80</xdr:row>
      <xdr:rowOff>152400</xdr:rowOff>
    </xdr:to>
    <xdr:sp macro="" textlink="">
      <xdr:nvSpPr>
        <xdr:cNvPr id="1194" name="Rectangle 170">
          <a:extLst>
            <a:ext uri="{FF2B5EF4-FFF2-40B4-BE49-F238E27FC236}">
              <a16:creationId xmlns:a16="http://schemas.microsoft.com/office/drawing/2014/main" id="{A1DD89C2-8B20-4816-AAB8-10AE9C634E47}"/>
            </a:ext>
          </a:extLst>
        </xdr:cNvPr>
        <xdr:cNvSpPr>
          <a:spLocks noChangeArrowheads="1"/>
        </xdr:cNvSpPr>
      </xdr:nvSpPr>
      <xdr:spPr bwMode="auto">
        <a:xfrm>
          <a:off x="4086225" y="92297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87</xdr:row>
      <xdr:rowOff>0</xdr:rowOff>
    </xdr:from>
    <xdr:to>
      <xdr:col>1</xdr:col>
      <xdr:colOff>438150</xdr:colOff>
      <xdr:row>87</xdr:row>
      <xdr:rowOff>152400</xdr:rowOff>
    </xdr:to>
    <xdr:sp macro="" textlink="">
      <xdr:nvSpPr>
        <xdr:cNvPr id="1195" name="Rectangle 171">
          <a:extLst>
            <a:ext uri="{FF2B5EF4-FFF2-40B4-BE49-F238E27FC236}">
              <a16:creationId xmlns:a16="http://schemas.microsoft.com/office/drawing/2014/main" id="{FDA4F3EC-E933-4F52-87E2-45013C428238}"/>
            </a:ext>
          </a:extLst>
        </xdr:cNvPr>
        <xdr:cNvSpPr>
          <a:spLocks noChangeArrowheads="1"/>
        </xdr:cNvSpPr>
      </xdr:nvSpPr>
      <xdr:spPr bwMode="auto">
        <a:xfrm>
          <a:off x="2562225" y="99155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87</xdr:row>
      <xdr:rowOff>28575</xdr:rowOff>
    </xdr:from>
    <xdr:to>
      <xdr:col>2</xdr:col>
      <xdr:colOff>419100</xdr:colOff>
      <xdr:row>87</xdr:row>
      <xdr:rowOff>133350</xdr:rowOff>
    </xdr:to>
    <xdr:sp macro="" textlink="">
      <xdr:nvSpPr>
        <xdr:cNvPr id="10086" name="Rectangle 172">
          <a:extLst>
            <a:ext uri="{FF2B5EF4-FFF2-40B4-BE49-F238E27FC236}">
              <a16:creationId xmlns:a16="http://schemas.microsoft.com/office/drawing/2014/main" id="{71A46B93-94B5-4A6D-99B8-4BEFCB942095}"/>
            </a:ext>
          </a:extLst>
        </xdr:cNvPr>
        <xdr:cNvSpPr>
          <a:spLocks noChangeArrowheads="1"/>
        </xdr:cNvSpPr>
      </xdr:nvSpPr>
      <xdr:spPr bwMode="auto">
        <a:xfrm>
          <a:off x="3333750" y="99441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87</xdr:row>
      <xdr:rowOff>28575</xdr:rowOff>
    </xdr:from>
    <xdr:to>
      <xdr:col>3</xdr:col>
      <xdr:colOff>419100</xdr:colOff>
      <xdr:row>87</xdr:row>
      <xdr:rowOff>133350</xdr:rowOff>
    </xdr:to>
    <xdr:sp macro="" textlink="">
      <xdr:nvSpPr>
        <xdr:cNvPr id="10087" name="Rectangle 173">
          <a:extLst>
            <a:ext uri="{FF2B5EF4-FFF2-40B4-BE49-F238E27FC236}">
              <a16:creationId xmlns:a16="http://schemas.microsoft.com/office/drawing/2014/main" id="{A1009599-8B53-4F6C-A798-9DECBBF336FF}"/>
            </a:ext>
          </a:extLst>
        </xdr:cNvPr>
        <xdr:cNvSpPr>
          <a:spLocks noChangeArrowheads="1"/>
        </xdr:cNvSpPr>
      </xdr:nvSpPr>
      <xdr:spPr bwMode="auto">
        <a:xfrm>
          <a:off x="4095750" y="99441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87</xdr:row>
      <xdr:rowOff>0</xdr:rowOff>
    </xdr:from>
    <xdr:to>
      <xdr:col>2</xdr:col>
      <xdr:colOff>438150</xdr:colOff>
      <xdr:row>87</xdr:row>
      <xdr:rowOff>152400</xdr:rowOff>
    </xdr:to>
    <xdr:sp macro="" textlink="">
      <xdr:nvSpPr>
        <xdr:cNvPr id="10088" name="Rectangle 174">
          <a:extLst>
            <a:ext uri="{FF2B5EF4-FFF2-40B4-BE49-F238E27FC236}">
              <a16:creationId xmlns:a16="http://schemas.microsoft.com/office/drawing/2014/main" id="{BA6709A8-86AB-45B3-A490-961B51741F71}"/>
            </a:ext>
          </a:extLst>
        </xdr:cNvPr>
        <xdr:cNvSpPr>
          <a:spLocks noChangeArrowheads="1"/>
        </xdr:cNvSpPr>
      </xdr:nvSpPr>
      <xdr:spPr bwMode="auto">
        <a:xfrm>
          <a:off x="3324225" y="99155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87</xdr:row>
      <xdr:rowOff>0</xdr:rowOff>
    </xdr:from>
    <xdr:to>
      <xdr:col>3</xdr:col>
      <xdr:colOff>438150</xdr:colOff>
      <xdr:row>87</xdr:row>
      <xdr:rowOff>152400</xdr:rowOff>
    </xdr:to>
    <xdr:sp macro="" textlink="">
      <xdr:nvSpPr>
        <xdr:cNvPr id="1199" name="Rectangle 175">
          <a:extLst>
            <a:ext uri="{FF2B5EF4-FFF2-40B4-BE49-F238E27FC236}">
              <a16:creationId xmlns:a16="http://schemas.microsoft.com/office/drawing/2014/main" id="{D1ED3D2C-98A8-43C4-9D88-0416899021C4}"/>
            </a:ext>
          </a:extLst>
        </xdr:cNvPr>
        <xdr:cNvSpPr>
          <a:spLocks noChangeArrowheads="1"/>
        </xdr:cNvSpPr>
      </xdr:nvSpPr>
      <xdr:spPr bwMode="auto">
        <a:xfrm>
          <a:off x="4086225" y="99155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90</xdr:row>
      <xdr:rowOff>0</xdr:rowOff>
    </xdr:from>
    <xdr:to>
      <xdr:col>1</xdr:col>
      <xdr:colOff>438150</xdr:colOff>
      <xdr:row>90</xdr:row>
      <xdr:rowOff>152400</xdr:rowOff>
    </xdr:to>
    <xdr:sp macro="" textlink="">
      <xdr:nvSpPr>
        <xdr:cNvPr id="1200" name="Rectangle 176">
          <a:extLst>
            <a:ext uri="{FF2B5EF4-FFF2-40B4-BE49-F238E27FC236}">
              <a16:creationId xmlns:a16="http://schemas.microsoft.com/office/drawing/2014/main" id="{CCDC8D62-20CA-40D6-BF20-26971B651F98}"/>
            </a:ext>
          </a:extLst>
        </xdr:cNvPr>
        <xdr:cNvSpPr>
          <a:spLocks noChangeArrowheads="1"/>
        </xdr:cNvSpPr>
      </xdr:nvSpPr>
      <xdr:spPr bwMode="auto">
        <a:xfrm>
          <a:off x="2562225" y="102774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90</xdr:row>
      <xdr:rowOff>28575</xdr:rowOff>
    </xdr:from>
    <xdr:to>
      <xdr:col>2</xdr:col>
      <xdr:colOff>419100</xdr:colOff>
      <xdr:row>90</xdr:row>
      <xdr:rowOff>133350</xdr:rowOff>
    </xdr:to>
    <xdr:sp macro="" textlink="">
      <xdr:nvSpPr>
        <xdr:cNvPr id="10091" name="Rectangle 177">
          <a:extLst>
            <a:ext uri="{FF2B5EF4-FFF2-40B4-BE49-F238E27FC236}">
              <a16:creationId xmlns:a16="http://schemas.microsoft.com/office/drawing/2014/main" id="{86150B41-B6B6-4BDE-B69E-23013B3F694B}"/>
            </a:ext>
          </a:extLst>
        </xdr:cNvPr>
        <xdr:cNvSpPr>
          <a:spLocks noChangeArrowheads="1"/>
        </xdr:cNvSpPr>
      </xdr:nvSpPr>
      <xdr:spPr bwMode="auto">
        <a:xfrm>
          <a:off x="3333750" y="103060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90</xdr:row>
      <xdr:rowOff>28575</xdr:rowOff>
    </xdr:from>
    <xdr:to>
      <xdr:col>3</xdr:col>
      <xdr:colOff>419100</xdr:colOff>
      <xdr:row>90</xdr:row>
      <xdr:rowOff>133350</xdr:rowOff>
    </xdr:to>
    <xdr:sp macro="" textlink="">
      <xdr:nvSpPr>
        <xdr:cNvPr id="10092" name="Rectangle 178">
          <a:extLst>
            <a:ext uri="{FF2B5EF4-FFF2-40B4-BE49-F238E27FC236}">
              <a16:creationId xmlns:a16="http://schemas.microsoft.com/office/drawing/2014/main" id="{D3CCCEF1-4C4C-4F9B-A225-AB07997F245D}"/>
            </a:ext>
          </a:extLst>
        </xdr:cNvPr>
        <xdr:cNvSpPr>
          <a:spLocks noChangeArrowheads="1"/>
        </xdr:cNvSpPr>
      </xdr:nvSpPr>
      <xdr:spPr bwMode="auto">
        <a:xfrm>
          <a:off x="4095750" y="103060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90</xdr:row>
      <xdr:rowOff>0</xdr:rowOff>
    </xdr:from>
    <xdr:to>
      <xdr:col>2</xdr:col>
      <xdr:colOff>438150</xdr:colOff>
      <xdr:row>90</xdr:row>
      <xdr:rowOff>152400</xdr:rowOff>
    </xdr:to>
    <xdr:sp macro="" textlink="">
      <xdr:nvSpPr>
        <xdr:cNvPr id="10093" name="Rectangle 179">
          <a:extLst>
            <a:ext uri="{FF2B5EF4-FFF2-40B4-BE49-F238E27FC236}">
              <a16:creationId xmlns:a16="http://schemas.microsoft.com/office/drawing/2014/main" id="{4270B073-6949-453A-B72E-44FA4FFDF7FD}"/>
            </a:ext>
          </a:extLst>
        </xdr:cNvPr>
        <xdr:cNvSpPr>
          <a:spLocks noChangeArrowheads="1"/>
        </xdr:cNvSpPr>
      </xdr:nvSpPr>
      <xdr:spPr bwMode="auto">
        <a:xfrm>
          <a:off x="3324225" y="102774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90</xdr:row>
      <xdr:rowOff>0</xdr:rowOff>
    </xdr:from>
    <xdr:to>
      <xdr:col>3</xdr:col>
      <xdr:colOff>438150</xdr:colOff>
      <xdr:row>90</xdr:row>
      <xdr:rowOff>152400</xdr:rowOff>
    </xdr:to>
    <xdr:sp macro="" textlink="">
      <xdr:nvSpPr>
        <xdr:cNvPr id="1204" name="Rectangle 180">
          <a:extLst>
            <a:ext uri="{FF2B5EF4-FFF2-40B4-BE49-F238E27FC236}">
              <a16:creationId xmlns:a16="http://schemas.microsoft.com/office/drawing/2014/main" id="{E98EB98E-0AB9-4861-8C21-E7A4FBD2E934}"/>
            </a:ext>
          </a:extLst>
        </xdr:cNvPr>
        <xdr:cNvSpPr>
          <a:spLocks noChangeArrowheads="1"/>
        </xdr:cNvSpPr>
      </xdr:nvSpPr>
      <xdr:spPr bwMode="auto">
        <a:xfrm>
          <a:off x="4086225" y="102774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94</xdr:row>
      <xdr:rowOff>0</xdr:rowOff>
    </xdr:from>
    <xdr:to>
      <xdr:col>1</xdr:col>
      <xdr:colOff>438150</xdr:colOff>
      <xdr:row>94</xdr:row>
      <xdr:rowOff>152400</xdr:rowOff>
    </xdr:to>
    <xdr:sp macro="" textlink="">
      <xdr:nvSpPr>
        <xdr:cNvPr id="1205" name="Rectangle 181">
          <a:extLst>
            <a:ext uri="{FF2B5EF4-FFF2-40B4-BE49-F238E27FC236}">
              <a16:creationId xmlns:a16="http://schemas.microsoft.com/office/drawing/2014/main" id="{DA211F59-BF74-4013-8C49-11800438D874}"/>
            </a:ext>
          </a:extLst>
        </xdr:cNvPr>
        <xdr:cNvSpPr>
          <a:spLocks noChangeArrowheads="1"/>
        </xdr:cNvSpPr>
      </xdr:nvSpPr>
      <xdr:spPr bwMode="auto">
        <a:xfrm>
          <a:off x="2562225" y="108013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94</xdr:row>
      <xdr:rowOff>28575</xdr:rowOff>
    </xdr:from>
    <xdr:to>
      <xdr:col>2</xdr:col>
      <xdr:colOff>419100</xdr:colOff>
      <xdr:row>94</xdr:row>
      <xdr:rowOff>133350</xdr:rowOff>
    </xdr:to>
    <xdr:sp macro="" textlink="">
      <xdr:nvSpPr>
        <xdr:cNvPr id="10096" name="Rectangle 182">
          <a:extLst>
            <a:ext uri="{FF2B5EF4-FFF2-40B4-BE49-F238E27FC236}">
              <a16:creationId xmlns:a16="http://schemas.microsoft.com/office/drawing/2014/main" id="{57CADA6C-A315-40B5-AC02-2645A5DDE081}"/>
            </a:ext>
          </a:extLst>
        </xdr:cNvPr>
        <xdr:cNvSpPr>
          <a:spLocks noChangeArrowheads="1"/>
        </xdr:cNvSpPr>
      </xdr:nvSpPr>
      <xdr:spPr bwMode="auto">
        <a:xfrm>
          <a:off x="3333750" y="108299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94</xdr:row>
      <xdr:rowOff>28575</xdr:rowOff>
    </xdr:from>
    <xdr:to>
      <xdr:col>3</xdr:col>
      <xdr:colOff>419100</xdr:colOff>
      <xdr:row>94</xdr:row>
      <xdr:rowOff>133350</xdr:rowOff>
    </xdr:to>
    <xdr:sp macro="" textlink="">
      <xdr:nvSpPr>
        <xdr:cNvPr id="10097" name="Rectangle 183">
          <a:extLst>
            <a:ext uri="{FF2B5EF4-FFF2-40B4-BE49-F238E27FC236}">
              <a16:creationId xmlns:a16="http://schemas.microsoft.com/office/drawing/2014/main" id="{518CBBA0-C353-480E-9B13-F42BD0F1D99B}"/>
            </a:ext>
          </a:extLst>
        </xdr:cNvPr>
        <xdr:cNvSpPr>
          <a:spLocks noChangeArrowheads="1"/>
        </xdr:cNvSpPr>
      </xdr:nvSpPr>
      <xdr:spPr bwMode="auto">
        <a:xfrm>
          <a:off x="4095750" y="108299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94</xdr:row>
      <xdr:rowOff>0</xdr:rowOff>
    </xdr:from>
    <xdr:to>
      <xdr:col>2</xdr:col>
      <xdr:colOff>438150</xdr:colOff>
      <xdr:row>94</xdr:row>
      <xdr:rowOff>152400</xdr:rowOff>
    </xdr:to>
    <xdr:sp macro="" textlink="">
      <xdr:nvSpPr>
        <xdr:cNvPr id="10098" name="Rectangle 184">
          <a:extLst>
            <a:ext uri="{FF2B5EF4-FFF2-40B4-BE49-F238E27FC236}">
              <a16:creationId xmlns:a16="http://schemas.microsoft.com/office/drawing/2014/main" id="{1236C9B5-A2AA-49C4-8891-13BC0DB3B207}"/>
            </a:ext>
          </a:extLst>
        </xdr:cNvPr>
        <xdr:cNvSpPr>
          <a:spLocks noChangeArrowheads="1"/>
        </xdr:cNvSpPr>
      </xdr:nvSpPr>
      <xdr:spPr bwMode="auto">
        <a:xfrm>
          <a:off x="3324225" y="1080135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94</xdr:row>
      <xdr:rowOff>0</xdr:rowOff>
    </xdr:from>
    <xdr:to>
      <xdr:col>3</xdr:col>
      <xdr:colOff>438150</xdr:colOff>
      <xdr:row>94</xdr:row>
      <xdr:rowOff>152400</xdr:rowOff>
    </xdr:to>
    <xdr:sp macro="" textlink="">
      <xdr:nvSpPr>
        <xdr:cNvPr id="1209" name="Rectangle 185">
          <a:extLst>
            <a:ext uri="{FF2B5EF4-FFF2-40B4-BE49-F238E27FC236}">
              <a16:creationId xmlns:a16="http://schemas.microsoft.com/office/drawing/2014/main" id="{2D7B97A7-8780-4DFC-AF21-E198CC466011}"/>
            </a:ext>
          </a:extLst>
        </xdr:cNvPr>
        <xdr:cNvSpPr>
          <a:spLocks noChangeArrowheads="1"/>
        </xdr:cNvSpPr>
      </xdr:nvSpPr>
      <xdr:spPr bwMode="auto">
        <a:xfrm>
          <a:off x="4086225" y="108013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96</xdr:row>
      <xdr:rowOff>0</xdr:rowOff>
    </xdr:from>
    <xdr:to>
      <xdr:col>1</xdr:col>
      <xdr:colOff>438150</xdr:colOff>
      <xdr:row>96</xdr:row>
      <xdr:rowOff>152400</xdr:rowOff>
    </xdr:to>
    <xdr:sp macro="" textlink="">
      <xdr:nvSpPr>
        <xdr:cNvPr id="1210" name="Rectangle 186">
          <a:extLst>
            <a:ext uri="{FF2B5EF4-FFF2-40B4-BE49-F238E27FC236}">
              <a16:creationId xmlns:a16="http://schemas.microsoft.com/office/drawing/2014/main" id="{D2EB0D1A-C84C-420A-8EE0-0764C161D22A}"/>
            </a:ext>
          </a:extLst>
        </xdr:cNvPr>
        <xdr:cNvSpPr>
          <a:spLocks noChangeArrowheads="1"/>
        </xdr:cNvSpPr>
      </xdr:nvSpPr>
      <xdr:spPr bwMode="auto">
        <a:xfrm>
          <a:off x="2562225" y="11001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96</xdr:row>
      <xdr:rowOff>28575</xdr:rowOff>
    </xdr:from>
    <xdr:to>
      <xdr:col>2</xdr:col>
      <xdr:colOff>419100</xdr:colOff>
      <xdr:row>96</xdr:row>
      <xdr:rowOff>133350</xdr:rowOff>
    </xdr:to>
    <xdr:sp macro="" textlink="">
      <xdr:nvSpPr>
        <xdr:cNvPr id="10101" name="Rectangle 187">
          <a:extLst>
            <a:ext uri="{FF2B5EF4-FFF2-40B4-BE49-F238E27FC236}">
              <a16:creationId xmlns:a16="http://schemas.microsoft.com/office/drawing/2014/main" id="{4952FDD7-995D-48EF-8C40-C6FB7CBCA675}"/>
            </a:ext>
          </a:extLst>
        </xdr:cNvPr>
        <xdr:cNvSpPr>
          <a:spLocks noChangeArrowheads="1"/>
        </xdr:cNvSpPr>
      </xdr:nvSpPr>
      <xdr:spPr bwMode="auto">
        <a:xfrm>
          <a:off x="3333750" y="110299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96</xdr:row>
      <xdr:rowOff>28575</xdr:rowOff>
    </xdr:from>
    <xdr:to>
      <xdr:col>3</xdr:col>
      <xdr:colOff>419100</xdr:colOff>
      <xdr:row>96</xdr:row>
      <xdr:rowOff>133350</xdr:rowOff>
    </xdr:to>
    <xdr:sp macro="" textlink="">
      <xdr:nvSpPr>
        <xdr:cNvPr id="10102" name="Rectangle 188">
          <a:extLst>
            <a:ext uri="{FF2B5EF4-FFF2-40B4-BE49-F238E27FC236}">
              <a16:creationId xmlns:a16="http://schemas.microsoft.com/office/drawing/2014/main" id="{ED7FF2BC-818B-49C7-BA26-F876267F0D32}"/>
            </a:ext>
          </a:extLst>
        </xdr:cNvPr>
        <xdr:cNvSpPr>
          <a:spLocks noChangeArrowheads="1"/>
        </xdr:cNvSpPr>
      </xdr:nvSpPr>
      <xdr:spPr bwMode="auto">
        <a:xfrm>
          <a:off x="4095750" y="110299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96</xdr:row>
      <xdr:rowOff>0</xdr:rowOff>
    </xdr:from>
    <xdr:to>
      <xdr:col>2</xdr:col>
      <xdr:colOff>438150</xdr:colOff>
      <xdr:row>96</xdr:row>
      <xdr:rowOff>152400</xdr:rowOff>
    </xdr:to>
    <xdr:sp macro="" textlink="">
      <xdr:nvSpPr>
        <xdr:cNvPr id="1213" name="Rectangle 189">
          <a:extLst>
            <a:ext uri="{FF2B5EF4-FFF2-40B4-BE49-F238E27FC236}">
              <a16:creationId xmlns:a16="http://schemas.microsoft.com/office/drawing/2014/main" id="{0A35749F-410E-462C-87D4-D2CDC5CED409}"/>
            </a:ext>
          </a:extLst>
        </xdr:cNvPr>
        <xdr:cNvSpPr>
          <a:spLocks noChangeArrowheads="1"/>
        </xdr:cNvSpPr>
      </xdr:nvSpPr>
      <xdr:spPr bwMode="auto">
        <a:xfrm>
          <a:off x="3324225" y="11001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96</xdr:row>
      <xdr:rowOff>0</xdr:rowOff>
    </xdr:from>
    <xdr:to>
      <xdr:col>3</xdr:col>
      <xdr:colOff>438150</xdr:colOff>
      <xdr:row>96</xdr:row>
      <xdr:rowOff>152400</xdr:rowOff>
    </xdr:to>
    <xdr:sp macro="" textlink="">
      <xdr:nvSpPr>
        <xdr:cNvPr id="1214" name="Rectangle 190">
          <a:extLst>
            <a:ext uri="{FF2B5EF4-FFF2-40B4-BE49-F238E27FC236}">
              <a16:creationId xmlns:a16="http://schemas.microsoft.com/office/drawing/2014/main" id="{C1444E0B-D71F-4A5F-AD01-A8BA23D52DFF}"/>
            </a:ext>
          </a:extLst>
        </xdr:cNvPr>
        <xdr:cNvSpPr>
          <a:spLocks noChangeArrowheads="1"/>
        </xdr:cNvSpPr>
      </xdr:nvSpPr>
      <xdr:spPr bwMode="auto">
        <a:xfrm>
          <a:off x="4086225" y="110013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98</xdr:row>
      <xdr:rowOff>0</xdr:rowOff>
    </xdr:from>
    <xdr:to>
      <xdr:col>1</xdr:col>
      <xdr:colOff>438150</xdr:colOff>
      <xdr:row>98</xdr:row>
      <xdr:rowOff>152400</xdr:rowOff>
    </xdr:to>
    <xdr:sp macro="" textlink="">
      <xdr:nvSpPr>
        <xdr:cNvPr id="1215" name="Rectangle 191">
          <a:extLst>
            <a:ext uri="{FF2B5EF4-FFF2-40B4-BE49-F238E27FC236}">
              <a16:creationId xmlns:a16="http://schemas.microsoft.com/office/drawing/2014/main" id="{543F7B17-A4A4-46A0-B605-005A2A21A3EE}"/>
            </a:ext>
          </a:extLst>
        </xdr:cNvPr>
        <xdr:cNvSpPr>
          <a:spLocks noChangeArrowheads="1"/>
        </xdr:cNvSpPr>
      </xdr:nvSpPr>
      <xdr:spPr bwMode="auto">
        <a:xfrm>
          <a:off x="2562225" y="11201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98</xdr:row>
      <xdr:rowOff>28575</xdr:rowOff>
    </xdr:from>
    <xdr:to>
      <xdr:col>2</xdr:col>
      <xdr:colOff>419100</xdr:colOff>
      <xdr:row>98</xdr:row>
      <xdr:rowOff>133350</xdr:rowOff>
    </xdr:to>
    <xdr:sp macro="" textlink="">
      <xdr:nvSpPr>
        <xdr:cNvPr id="10106" name="Rectangle 192">
          <a:extLst>
            <a:ext uri="{FF2B5EF4-FFF2-40B4-BE49-F238E27FC236}">
              <a16:creationId xmlns:a16="http://schemas.microsoft.com/office/drawing/2014/main" id="{914EA117-E4EE-42AC-9CDD-09C58D33A0CD}"/>
            </a:ext>
          </a:extLst>
        </xdr:cNvPr>
        <xdr:cNvSpPr>
          <a:spLocks noChangeArrowheads="1"/>
        </xdr:cNvSpPr>
      </xdr:nvSpPr>
      <xdr:spPr bwMode="auto">
        <a:xfrm>
          <a:off x="3333750" y="1122997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98</xdr:row>
      <xdr:rowOff>28575</xdr:rowOff>
    </xdr:from>
    <xdr:to>
      <xdr:col>3</xdr:col>
      <xdr:colOff>419100</xdr:colOff>
      <xdr:row>98</xdr:row>
      <xdr:rowOff>133350</xdr:rowOff>
    </xdr:to>
    <xdr:sp macro="" textlink="">
      <xdr:nvSpPr>
        <xdr:cNvPr id="10107" name="Rectangle 193">
          <a:extLst>
            <a:ext uri="{FF2B5EF4-FFF2-40B4-BE49-F238E27FC236}">
              <a16:creationId xmlns:a16="http://schemas.microsoft.com/office/drawing/2014/main" id="{40FD6AA7-AD31-44FC-91FC-0D645DE01E64}"/>
            </a:ext>
          </a:extLst>
        </xdr:cNvPr>
        <xdr:cNvSpPr>
          <a:spLocks noChangeArrowheads="1"/>
        </xdr:cNvSpPr>
      </xdr:nvSpPr>
      <xdr:spPr bwMode="auto">
        <a:xfrm>
          <a:off x="4095750" y="1122997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98</xdr:row>
      <xdr:rowOff>0</xdr:rowOff>
    </xdr:from>
    <xdr:to>
      <xdr:col>2</xdr:col>
      <xdr:colOff>438150</xdr:colOff>
      <xdr:row>98</xdr:row>
      <xdr:rowOff>152400</xdr:rowOff>
    </xdr:to>
    <xdr:sp macro="" textlink="">
      <xdr:nvSpPr>
        <xdr:cNvPr id="1218" name="Rectangle 194">
          <a:extLst>
            <a:ext uri="{FF2B5EF4-FFF2-40B4-BE49-F238E27FC236}">
              <a16:creationId xmlns:a16="http://schemas.microsoft.com/office/drawing/2014/main" id="{902E3EF9-0836-416D-B6A7-C15A942CC481}"/>
            </a:ext>
          </a:extLst>
        </xdr:cNvPr>
        <xdr:cNvSpPr>
          <a:spLocks noChangeArrowheads="1"/>
        </xdr:cNvSpPr>
      </xdr:nvSpPr>
      <xdr:spPr bwMode="auto">
        <a:xfrm>
          <a:off x="3324225" y="11201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98</xdr:row>
      <xdr:rowOff>0</xdr:rowOff>
    </xdr:from>
    <xdr:to>
      <xdr:col>3</xdr:col>
      <xdr:colOff>438150</xdr:colOff>
      <xdr:row>98</xdr:row>
      <xdr:rowOff>152400</xdr:rowOff>
    </xdr:to>
    <xdr:sp macro="" textlink="">
      <xdr:nvSpPr>
        <xdr:cNvPr id="1219" name="Rectangle 195">
          <a:extLst>
            <a:ext uri="{FF2B5EF4-FFF2-40B4-BE49-F238E27FC236}">
              <a16:creationId xmlns:a16="http://schemas.microsoft.com/office/drawing/2014/main" id="{C14432DF-133B-41B3-9566-A6CCBB11D333}"/>
            </a:ext>
          </a:extLst>
        </xdr:cNvPr>
        <xdr:cNvSpPr>
          <a:spLocks noChangeArrowheads="1"/>
        </xdr:cNvSpPr>
      </xdr:nvSpPr>
      <xdr:spPr bwMode="auto">
        <a:xfrm>
          <a:off x="4086225" y="112014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100</xdr:row>
      <xdr:rowOff>0</xdr:rowOff>
    </xdr:from>
    <xdr:to>
      <xdr:col>1</xdr:col>
      <xdr:colOff>438150</xdr:colOff>
      <xdr:row>100</xdr:row>
      <xdr:rowOff>152400</xdr:rowOff>
    </xdr:to>
    <xdr:sp macro="" textlink="">
      <xdr:nvSpPr>
        <xdr:cNvPr id="1220" name="Rectangle 196">
          <a:extLst>
            <a:ext uri="{FF2B5EF4-FFF2-40B4-BE49-F238E27FC236}">
              <a16:creationId xmlns:a16="http://schemas.microsoft.com/office/drawing/2014/main" id="{2B307A2E-09E2-451E-975C-B64CE79364DC}"/>
            </a:ext>
          </a:extLst>
        </xdr:cNvPr>
        <xdr:cNvSpPr>
          <a:spLocks noChangeArrowheads="1"/>
        </xdr:cNvSpPr>
      </xdr:nvSpPr>
      <xdr:spPr bwMode="auto">
        <a:xfrm>
          <a:off x="2562225" y="114014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100</xdr:row>
      <xdr:rowOff>28575</xdr:rowOff>
    </xdr:from>
    <xdr:to>
      <xdr:col>2</xdr:col>
      <xdr:colOff>419100</xdr:colOff>
      <xdr:row>100</xdr:row>
      <xdr:rowOff>133350</xdr:rowOff>
    </xdr:to>
    <xdr:sp macro="" textlink="">
      <xdr:nvSpPr>
        <xdr:cNvPr id="10111" name="Rectangle 197">
          <a:extLst>
            <a:ext uri="{FF2B5EF4-FFF2-40B4-BE49-F238E27FC236}">
              <a16:creationId xmlns:a16="http://schemas.microsoft.com/office/drawing/2014/main" id="{1C7B9687-1566-40A4-AF48-64E0CE952945}"/>
            </a:ext>
          </a:extLst>
        </xdr:cNvPr>
        <xdr:cNvSpPr>
          <a:spLocks noChangeArrowheads="1"/>
        </xdr:cNvSpPr>
      </xdr:nvSpPr>
      <xdr:spPr bwMode="auto">
        <a:xfrm>
          <a:off x="3333750" y="1143000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100</xdr:row>
      <xdr:rowOff>28575</xdr:rowOff>
    </xdr:from>
    <xdr:to>
      <xdr:col>3</xdr:col>
      <xdr:colOff>419100</xdr:colOff>
      <xdr:row>100</xdr:row>
      <xdr:rowOff>133350</xdr:rowOff>
    </xdr:to>
    <xdr:sp macro="" textlink="">
      <xdr:nvSpPr>
        <xdr:cNvPr id="10112" name="Rectangle 198">
          <a:extLst>
            <a:ext uri="{FF2B5EF4-FFF2-40B4-BE49-F238E27FC236}">
              <a16:creationId xmlns:a16="http://schemas.microsoft.com/office/drawing/2014/main" id="{62D4669C-EBA1-49B0-8A92-F4261A0EF153}"/>
            </a:ext>
          </a:extLst>
        </xdr:cNvPr>
        <xdr:cNvSpPr>
          <a:spLocks noChangeArrowheads="1"/>
        </xdr:cNvSpPr>
      </xdr:nvSpPr>
      <xdr:spPr bwMode="auto">
        <a:xfrm>
          <a:off x="4095750" y="1143000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100</xdr:row>
      <xdr:rowOff>0</xdr:rowOff>
    </xdr:from>
    <xdr:to>
      <xdr:col>2</xdr:col>
      <xdr:colOff>438150</xdr:colOff>
      <xdr:row>100</xdr:row>
      <xdr:rowOff>152400</xdr:rowOff>
    </xdr:to>
    <xdr:sp macro="" textlink="">
      <xdr:nvSpPr>
        <xdr:cNvPr id="10113" name="Rectangle 199">
          <a:extLst>
            <a:ext uri="{FF2B5EF4-FFF2-40B4-BE49-F238E27FC236}">
              <a16:creationId xmlns:a16="http://schemas.microsoft.com/office/drawing/2014/main" id="{31D5D1A6-57BF-4C4A-B0EB-CC59B6602E2E}"/>
            </a:ext>
          </a:extLst>
        </xdr:cNvPr>
        <xdr:cNvSpPr>
          <a:spLocks noChangeArrowheads="1"/>
        </xdr:cNvSpPr>
      </xdr:nvSpPr>
      <xdr:spPr bwMode="auto">
        <a:xfrm>
          <a:off x="3324225" y="1140142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100</xdr:row>
      <xdr:rowOff>0</xdr:rowOff>
    </xdr:from>
    <xdr:to>
      <xdr:col>3</xdr:col>
      <xdr:colOff>438150</xdr:colOff>
      <xdr:row>100</xdr:row>
      <xdr:rowOff>152400</xdr:rowOff>
    </xdr:to>
    <xdr:sp macro="" textlink="">
      <xdr:nvSpPr>
        <xdr:cNvPr id="1224" name="Rectangle 200">
          <a:extLst>
            <a:ext uri="{FF2B5EF4-FFF2-40B4-BE49-F238E27FC236}">
              <a16:creationId xmlns:a16="http://schemas.microsoft.com/office/drawing/2014/main" id="{5B6BAC93-15A3-4A29-BCB1-2E6890042A57}"/>
            </a:ext>
          </a:extLst>
        </xdr:cNvPr>
        <xdr:cNvSpPr>
          <a:spLocks noChangeArrowheads="1"/>
        </xdr:cNvSpPr>
      </xdr:nvSpPr>
      <xdr:spPr bwMode="auto">
        <a:xfrm>
          <a:off x="4086225" y="1140142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102</xdr:row>
      <xdr:rowOff>0</xdr:rowOff>
    </xdr:from>
    <xdr:to>
      <xdr:col>1</xdr:col>
      <xdr:colOff>438150</xdr:colOff>
      <xdr:row>102</xdr:row>
      <xdr:rowOff>152400</xdr:rowOff>
    </xdr:to>
    <xdr:sp macro="" textlink="">
      <xdr:nvSpPr>
        <xdr:cNvPr id="1225" name="Rectangle 201">
          <a:extLst>
            <a:ext uri="{FF2B5EF4-FFF2-40B4-BE49-F238E27FC236}">
              <a16:creationId xmlns:a16="http://schemas.microsoft.com/office/drawing/2014/main" id="{2CD4C752-8BA3-40BE-B206-D192B2BB4795}"/>
            </a:ext>
          </a:extLst>
        </xdr:cNvPr>
        <xdr:cNvSpPr>
          <a:spLocks noChangeArrowheads="1"/>
        </xdr:cNvSpPr>
      </xdr:nvSpPr>
      <xdr:spPr bwMode="auto">
        <a:xfrm>
          <a:off x="2562225" y="116014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102</xdr:row>
      <xdr:rowOff>28575</xdr:rowOff>
    </xdr:from>
    <xdr:to>
      <xdr:col>2</xdr:col>
      <xdr:colOff>419100</xdr:colOff>
      <xdr:row>102</xdr:row>
      <xdr:rowOff>133350</xdr:rowOff>
    </xdr:to>
    <xdr:sp macro="" textlink="">
      <xdr:nvSpPr>
        <xdr:cNvPr id="10116" name="Rectangle 202">
          <a:extLst>
            <a:ext uri="{FF2B5EF4-FFF2-40B4-BE49-F238E27FC236}">
              <a16:creationId xmlns:a16="http://schemas.microsoft.com/office/drawing/2014/main" id="{36A7FE52-A0C5-42C8-B3C9-91D18BD7D4EB}"/>
            </a:ext>
          </a:extLst>
        </xdr:cNvPr>
        <xdr:cNvSpPr>
          <a:spLocks noChangeArrowheads="1"/>
        </xdr:cNvSpPr>
      </xdr:nvSpPr>
      <xdr:spPr bwMode="auto">
        <a:xfrm>
          <a:off x="3333750" y="11630025"/>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102</xdr:row>
      <xdr:rowOff>28575</xdr:rowOff>
    </xdr:from>
    <xdr:to>
      <xdr:col>3</xdr:col>
      <xdr:colOff>419100</xdr:colOff>
      <xdr:row>102</xdr:row>
      <xdr:rowOff>133350</xdr:rowOff>
    </xdr:to>
    <xdr:sp macro="" textlink="">
      <xdr:nvSpPr>
        <xdr:cNvPr id="10117" name="Rectangle 203">
          <a:extLst>
            <a:ext uri="{FF2B5EF4-FFF2-40B4-BE49-F238E27FC236}">
              <a16:creationId xmlns:a16="http://schemas.microsoft.com/office/drawing/2014/main" id="{E745C15A-FBAD-48EB-81CF-5A8A203F10D7}"/>
            </a:ext>
          </a:extLst>
        </xdr:cNvPr>
        <xdr:cNvSpPr>
          <a:spLocks noChangeArrowheads="1"/>
        </xdr:cNvSpPr>
      </xdr:nvSpPr>
      <xdr:spPr bwMode="auto">
        <a:xfrm>
          <a:off x="4095750" y="11630025"/>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102</xdr:row>
      <xdr:rowOff>0</xdr:rowOff>
    </xdr:from>
    <xdr:to>
      <xdr:col>2</xdr:col>
      <xdr:colOff>438150</xdr:colOff>
      <xdr:row>102</xdr:row>
      <xdr:rowOff>152400</xdr:rowOff>
    </xdr:to>
    <xdr:sp macro="" textlink="">
      <xdr:nvSpPr>
        <xdr:cNvPr id="1228" name="Rectangle 204">
          <a:extLst>
            <a:ext uri="{FF2B5EF4-FFF2-40B4-BE49-F238E27FC236}">
              <a16:creationId xmlns:a16="http://schemas.microsoft.com/office/drawing/2014/main" id="{17162CDD-5AA2-4A4B-8E36-BF91A1C4F730}"/>
            </a:ext>
          </a:extLst>
        </xdr:cNvPr>
        <xdr:cNvSpPr>
          <a:spLocks noChangeArrowheads="1"/>
        </xdr:cNvSpPr>
      </xdr:nvSpPr>
      <xdr:spPr bwMode="auto">
        <a:xfrm>
          <a:off x="3324225" y="116014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102</xdr:row>
      <xdr:rowOff>0</xdr:rowOff>
    </xdr:from>
    <xdr:to>
      <xdr:col>3</xdr:col>
      <xdr:colOff>438150</xdr:colOff>
      <xdr:row>102</xdr:row>
      <xdr:rowOff>152400</xdr:rowOff>
    </xdr:to>
    <xdr:sp macro="" textlink="">
      <xdr:nvSpPr>
        <xdr:cNvPr id="1229" name="Rectangle 205">
          <a:extLst>
            <a:ext uri="{FF2B5EF4-FFF2-40B4-BE49-F238E27FC236}">
              <a16:creationId xmlns:a16="http://schemas.microsoft.com/office/drawing/2014/main" id="{6FC3B5DF-573D-420A-A690-884294678A5E}"/>
            </a:ext>
          </a:extLst>
        </xdr:cNvPr>
        <xdr:cNvSpPr>
          <a:spLocks noChangeArrowheads="1"/>
        </xdr:cNvSpPr>
      </xdr:nvSpPr>
      <xdr:spPr bwMode="auto">
        <a:xfrm>
          <a:off x="4086225" y="1160145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104</xdr:row>
      <xdr:rowOff>0</xdr:rowOff>
    </xdr:from>
    <xdr:to>
      <xdr:col>1</xdr:col>
      <xdr:colOff>438150</xdr:colOff>
      <xdr:row>104</xdr:row>
      <xdr:rowOff>152400</xdr:rowOff>
    </xdr:to>
    <xdr:sp macro="" textlink="">
      <xdr:nvSpPr>
        <xdr:cNvPr id="1230" name="Rectangle 206">
          <a:extLst>
            <a:ext uri="{FF2B5EF4-FFF2-40B4-BE49-F238E27FC236}">
              <a16:creationId xmlns:a16="http://schemas.microsoft.com/office/drawing/2014/main" id="{DE0C370D-73A4-484D-9647-CE22BD7B2AF0}"/>
            </a:ext>
          </a:extLst>
        </xdr:cNvPr>
        <xdr:cNvSpPr>
          <a:spLocks noChangeArrowheads="1"/>
        </xdr:cNvSpPr>
      </xdr:nvSpPr>
      <xdr:spPr bwMode="auto">
        <a:xfrm>
          <a:off x="2562225" y="118014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xx</a:t>
          </a: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104</xdr:row>
      <xdr:rowOff>28575</xdr:rowOff>
    </xdr:from>
    <xdr:to>
      <xdr:col>2</xdr:col>
      <xdr:colOff>419100</xdr:colOff>
      <xdr:row>104</xdr:row>
      <xdr:rowOff>133350</xdr:rowOff>
    </xdr:to>
    <xdr:sp macro="" textlink="">
      <xdr:nvSpPr>
        <xdr:cNvPr id="10121" name="Rectangle 207">
          <a:extLst>
            <a:ext uri="{FF2B5EF4-FFF2-40B4-BE49-F238E27FC236}">
              <a16:creationId xmlns:a16="http://schemas.microsoft.com/office/drawing/2014/main" id="{B26AA2D6-D6FC-4C67-8B2F-43622909FDF5}"/>
            </a:ext>
          </a:extLst>
        </xdr:cNvPr>
        <xdr:cNvSpPr>
          <a:spLocks noChangeArrowheads="1"/>
        </xdr:cNvSpPr>
      </xdr:nvSpPr>
      <xdr:spPr bwMode="auto">
        <a:xfrm>
          <a:off x="3333750" y="118300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104</xdr:row>
      <xdr:rowOff>28575</xdr:rowOff>
    </xdr:from>
    <xdr:to>
      <xdr:col>3</xdr:col>
      <xdr:colOff>419100</xdr:colOff>
      <xdr:row>104</xdr:row>
      <xdr:rowOff>133350</xdr:rowOff>
    </xdr:to>
    <xdr:sp macro="" textlink="">
      <xdr:nvSpPr>
        <xdr:cNvPr id="10122" name="Rectangle 208">
          <a:extLst>
            <a:ext uri="{FF2B5EF4-FFF2-40B4-BE49-F238E27FC236}">
              <a16:creationId xmlns:a16="http://schemas.microsoft.com/office/drawing/2014/main" id="{E60AD353-9A10-4E54-B2BC-FC0866BD8ADF}"/>
            </a:ext>
          </a:extLst>
        </xdr:cNvPr>
        <xdr:cNvSpPr>
          <a:spLocks noChangeArrowheads="1"/>
        </xdr:cNvSpPr>
      </xdr:nvSpPr>
      <xdr:spPr bwMode="auto">
        <a:xfrm>
          <a:off x="4095750" y="118300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104</xdr:row>
      <xdr:rowOff>0</xdr:rowOff>
    </xdr:from>
    <xdr:to>
      <xdr:col>2</xdr:col>
      <xdr:colOff>438150</xdr:colOff>
      <xdr:row>104</xdr:row>
      <xdr:rowOff>152400</xdr:rowOff>
    </xdr:to>
    <xdr:sp macro="" textlink="">
      <xdr:nvSpPr>
        <xdr:cNvPr id="10123" name="Rectangle 209">
          <a:extLst>
            <a:ext uri="{FF2B5EF4-FFF2-40B4-BE49-F238E27FC236}">
              <a16:creationId xmlns:a16="http://schemas.microsoft.com/office/drawing/2014/main" id="{787631C9-90D0-4ECE-A79B-939FC19FC20E}"/>
            </a:ext>
          </a:extLst>
        </xdr:cNvPr>
        <xdr:cNvSpPr>
          <a:spLocks noChangeArrowheads="1"/>
        </xdr:cNvSpPr>
      </xdr:nvSpPr>
      <xdr:spPr bwMode="auto">
        <a:xfrm>
          <a:off x="3324225" y="118014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295275</xdr:colOff>
      <xdr:row>104</xdr:row>
      <xdr:rowOff>0</xdr:rowOff>
    </xdr:from>
    <xdr:to>
      <xdr:col>3</xdr:col>
      <xdr:colOff>438150</xdr:colOff>
      <xdr:row>104</xdr:row>
      <xdr:rowOff>152400</xdr:rowOff>
    </xdr:to>
    <xdr:sp macro="" textlink="">
      <xdr:nvSpPr>
        <xdr:cNvPr id="1234" name="Rectangle 210">
          <a:extLst>
            <a:ext uri="{FF2B5EF4-FFF2-40B4-BE49-F238E27FC236}">
              <a16:creationId xmlns:a16="http://schemas.microsoft.com/office/drawing/2014/main" id="{945C64CB-E9EE-4FEE-B79A-C482CE4D6E46}"/>
            </a:ext>
          </a:extLst>
        </xdr:cNvPr>
        <xdr:cNvSpPr>
          <a:spLocks noChangeArrowheads="1"/>
        </xdr:cNvSpPr>
      </xdr:nvSpPr>
      <xdr:spPr bwMode="auto">
        <a:xfrm>
          <a:off x="4086225" y="118014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1</xdr:col>
      <xdr:colOff>295275</xdr:colOff>
      <xdr:row>109</xdr:row>
      <xdr:rowOff>0</xdr:rowOff>
    </xdr:from>
    <xdr:to>
      <xdr:col>1</xdr:col>
      <xdr:colOff>438150</xdr:colOff>
      <xdr:row>109</xdr:row>
      <xdr:rowOff>152400</xdr:rowOff>
    </xdr:to>
    <xdr:sp macro="" textlink="">
      <xdr:nvSpPr>
        <xdr:cNvPr id="1235" name="Rectangle 211">
          <a:extLst>
            <a:ext uri="{FF2B5EF4-FFF2-40B4-BE49-F238E27FC236}">
              <a16:creationId xmlns:a16="http://schemas.microsoft.com/office/drawing/2014/main" id="{3D302690-F7C8-4C1F-86F8-8F8584A974AA}"/>
            </a:ext>
          </a:extLst>
        </xdr:cNvPr>
        <xdr:cNvSpPr>
          <a:spLocks noChangeArrowheads="1"/>
        </xdr:cNvSpPr>
      </xdr:nvSpPr>
      <xdr:spPr bwMode="auto">
        <a:xfrm>
          <a:off x="2562225" y="12487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MS Sans Serif"/>
          </a:endParaRPr>
        </a:p>
        <a:p>
          <a:pPr algn="ctr" rtl="0">
            <a:defRPr sz="1000"/>
          </a:pPr>
          <a:endParaRPr lang="de-DE" sz="1000" b="0" i="0" u="none" strike="noStrike" baseline="0">
            <a:solidFill>
              <a:srgbClr val="000000"/>
            </a:solidFill>
            <a:latin typeface="MS Sans Serif"/>
          </a:endParaRPr>
        </a:p>
        <a:p>
          <a:pPr algn="ctr" rtl="0">
            <a:defRPr sz="1000"/>
          </a:pPr>
          <a:r>
            <a:rPr lang="de-DE" sz="1000" b="0" i="0" u="none" strike="noStrike" baseline="0">
              <a:solidFill>
                <a:srgbClr val="000000"/>
              </a:solidFill>
              <a:latin typeface="MS Sans Serif"/>
            </a:rPr>
            <a:t>X</a:t>
          </a:r>
        </a:p>
      </xdr:txBody>
    </xdr:sp>
    <xdr:clientData/>
  </xdr:twoCellAnchor>
  <xdr:twoCellAnchor>
    <xdr:from>
      <xdr:col>2</xdr:col>
      <xdr:colOff>304800</xdr:colOff>
      <xdr:row>109</xdr:row>
      <xdr:rowOff>28575</xdr:rowOff>
    </xdr:from>
    <xdr:to>
      <xdr:col>2</xdr:col>
      <xdr:colOff>419100</xdr:colOff>
      <xdr:row>109</xdr:row>
      <xdr:rowOff>133350</xdr:rowOff>
    </xdr:to>
    <xdr:sp macro="" textlink="">
      <xdr:nvSpPr>
        <xdr:cNvPr id="10126" name="Rectangle 212">
          <a:extLst>
            <a:ext uri="{FF2B5EF4-FFF2-40B4-BE49-F238E27FC236}">
              <a16:creationId xmlns:a16="http://schemas.microsoft.com/office/drawing/2014/main" id="{18DD8559-E3D1-46B2-A741-B17359B53DED}"/>
            </a:ext>
          </a:extLst>
        </xdr:cNvPr>
        <xdr:cNvSpPr>
          <a:spLocks noChangeArrowheads="1"/>
        </xdr:cNvSpPr>
      </xdr:nvSpPr>
      <xdr:spPr bwMode="auto">
        <a:xfrm>
          <a:off x="3333750" y="12515850"/>
          <a:ext cx="114300" cy="104775"/>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109</xdr:row>
      <xdr:rowOff>28575</xdr:rowOff>
    </xdr:from>
    <xdr:to>
      <xdr:col>3</xdr:col>
      <xdr:colOff>419100</xdr:colOff>
      <xdr:row>109</xdr:row>
      <xdr:rowOff>133350</xdr:rowOff>
    </xdr:to>
    <xdr:sp macro="" textlink="">
      <xdr:nvSpPr>
        <xdr:cNvPr id="10127" name="Rectangle 213">
          <a:extLst>
            <a:ext uri="{FF2B5EF4-FFF2-40B4-BE49-F238E27FC236}">
              <a16:creationId xmlns:a16="http://schemas.microsoft.com/office/drawing/2014/main" id="{88505D73-2C42-4057-85D3-98DC0A348908}"/>
            </a:ext>
          </a:extLst>
        </xdr:cNvPr>
        <xdr:cNvSpPr>
          <a:spLocks noChangeArrowheads="1"/>
        </xdr:cNvSpPr>
      </xdr:nvSpPr>
      <xdr:spPr bwMode="auto">
        <a:xfrm>
          <a:off x="4095750" y="12515850"/>
          <a:ext cx="114300" cy="104775"/>
        </a:xfrm>
        <a:prstGeom prst="rect">
          <a:avLst/>
        </a:prstGeom>
        <a:solidFill>
          <a:srgbClr val="FFFFFF"/>
        </a:solidFill>
        <a:ln w="9525">
          <a:solidFill>
            <a:srgbClr val="000000"/>
          </a:solidFill>
          <a:miter lim="800000"/>
          <a:headEnd/>
          <a:tailEnd/>
        </a:ln>
      </xdr:spPr>
    </xdr:sp>
    <xdr:clientData/>
  </xdr:twoCellAnchor>
  <xdr:twoCellAnchor>
    <xdr:from>
      <xdr:col>2</xdr:col>
      <xdr:colOff>295275</xdr:colOff>
      <xdr:row>109</xdr:row>
      <xdr:rowOff>0</xdr:rowOff>
    </xdr:from>
    <xdr:to>
      <xdr:col>2</xdr:col>
      <xdr:colOff>438150</xdr:colOff>
      <xdr:row>109</xdr:row>
      <xdr:rowOff>152400</xdr:rowOff>
    </xdr:to>
    <xdr:sp macro="" textlink="">
      <xdr:nvSpPr>
        <xdr:cNvPr id="1238" name="Rectangle 214">
          <a:extLst>
            <a:ext uri="{FF2B5EF4-FFF2-40B4-BE49-F238E27FC236}">
              <a16:creationId xmlns:a16="http://schemas.microsoft.com/office/drawing/2014/main" id="{AF4D9BFF-228B-484D-A45B-5348A1262550}"/>
            </a:ext>
          </a:extLst>
        </xdr:cNvPr>
        <xdr:cNvSpPr>
          <a:spLocks noChangeArrowheads="1"/>
        </xdr:cNvSpPr>
      </xdr:nvSpPr>
      <xdr:spPr bwMode="auto">
        <a:xfrm>
          <a:off x="3324225" y="12487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x</a:t>
          </a:r>
        </a:p>
      </xdr:txBody>
    </xdr:sp>
    <xdr:clientData/>
  </xdr:twoCellAnchor>
  <xdr:twoCellAnchor>
    <xdr:from>
      <xdr:col>3</xdr:col>
      <xdr:colOff>295275</xdr:colOff>
      <xdr:row>109</xdr:row>
      <xdr:rowOff>0</xdr:rowOff>
    </xdr:from>
    <xdr:to>
      <xdr:col>3</xdr:col>
      <xdr:colOff>438150</xdr:colOff>
      <xdr:row>109</xdr:row>
      <xdr:rowOff>152400</xdr:rowOff>
    </xdr:to>
    <xdr:sp macro="" textlink="">
      <xdr:nvSpPr>
        <xdr:cNvPr id="1239" name="Rectangle 215">
          <a:extLst>
            <a:ext uri="{FF2B5EF4-FFF2-40B4-BE49-F238E27FC236}">
              <a16:creationId xmlns:a16="http://schemas.microsoft.com/office/drawing/2014/main" id="{4CFFEEBC-A288-4B4D-A13E-CB388F01C304}"/>
            </a:ext>
          </a:extLst>
        </xdr:cNvPr>
        <xdr:cNvSpPr>
          <a:spLocks noChangeArrowheads="1"/>
        </xdr:cNvSpPr>
      </xdr:nvSpPr>
      <xdr:spPr bwMode="auto">
        <a:xfrm>
          <a:off x="4086225" y="12487275"/>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twoCellAnchor>
    <xdr:from>
      <xdr:col>2</xdr:col>
      <xdr:colOff>304800</xdr:colOff>
      <xdr:row>34</xdr:row>
      <xdr:rowOff>28575</xdr:rowOff>
    </xdr:from>
    <xdr:to>
      <xdr:col>2</xdr:col>
      <xdr:colOff>447675</xdr:colOff>
      <xdr:row>35</xdr:row>
      <xdr:rowOff>19050</xdr:rowOff>
    </xdr:to>
    <xdr:sp macro="" textlink="">
      <xdr:nvSpPr>
        <xdr:cNvPr id="10130" name="Rectangle 79">
          <a:extLst>
            <a:ext uri="{FF2B5EF4-FFF2-40B4-BE49-F238E27FC236}">
              <a16:creationId xmlns:a16="http://schemas.microsoft.com/office/drawing/2014/main" id="{DED889CD-E8AE-433B-8D24-F84952795CF8}"/>
            </a:ext>
          </a:extLst>
        </xdr:cNvPr>
        <xdr:cNvSpPr>
          <a:spLocks noChangeArrowheads="1"/>
        </xdr:cNvSpPr>
      </xdr:nvSpPr>
      <xdr:spPr bwMode="auto">
        <a:xfrm>
          <a:off x="3333750" y="41148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304800</xdr:colOff>
      <xdr:row>12</xdr:row>
      <xdr:rowOff>0</xdr:rowOff>
    </xdr:from>
    <xdr:to>
      <xdr:col>3</xdr:col>
      <xdr:colOff>447675</xdr:colOff>
      <xdr:row>12</xdr:row>
      <xdr:rowOff>152400</xdr:rowOff>
    </xdr:to>
    <xdr:sp macro="" textlink="">
      <xdr:nvSpPr>
        <xdr:cNvPr id="188" name="Rectangle 35">
          <a:extLst>
            <a:ext uri="{FF2B5EF4-FFF2-40B4-BE49-F238E27FC236}">
              <a16:creationId xmlns:a16="http://schemas.microsoft.com/office/drawing/2014/main" id="{C8C9418D-2EEC-4246-8AA6-33ED01274578}"/>
            </a:ext>
          </a:extLst>
        </xdr:cNvPr>
        <xdr:cNvSpPr>
          <a:spLocks noChangeArrowheads="1"/>
        </xdr:cNvSpPr>
      </xdr:nvSpPr>
      <xdr:spPr bwMode="auto">
        <a:xfrm>
          <a:off x="4286250" y="1638300"/>
          <a:ext cx="1428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MS Sans Serif"/>
            </a:rPr>
            <a:t> </a:t>
          </a:r>
        </a:p>
      </xdr:txBody>
    </xdr:sp>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2"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7E94AB2-C7EF-4075-ACAF-63A48F74B0EF}" diskRevisions="1" revisionId="118" version="13">
  <header guid="{309FC593-644F-4FD8-82B4-6CCC3659EC0A}" dateTime="2020-02-12T14:01:55" maxSheetId="11" userName="Hänchen, Sibylle" r:id="rId12">
    <sheetIdMap count="10">
      <sheetId val="1"/>
      <sheetId val="2"/>
      <sheetId val="3"/>
      <sheetId val="4"/>
      <sheetId val="5"/>
      <sheetId val="6"/>
      <sheetId val="7"/>
      <sheetId val="8"/>
      <sheetId val="9"/>
      <sheetId val="10"/>
    </sheetIdMap>
  </header>
  <header guid="{37E94AB2-C7EF-4075-ACAF-63A48F74B0EF}" dateTime="2020-02-12T14:14:43" maxSheetId="11" userName="Hänchen, Sibylle" r:id="rId13">
    <sheetIdMap count="10">
      <sheetId val="1"/>
      <sheetId val="2"/>
      <sheetId val="3"/>
      <sheetId val="4"/>
      <sheetId val="5"/>
      <sheetId val="6"/>
      <sheetId val="7"/>
      <sheetId val="8"/>
      <sheetId val="9"/>
      <sheetId val="10"/>
    </sheetIdMap>
  </header>
</header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DA7E85B-A080-491F-BA45-03CC8233F90A}" action="delete"/>
  <rdn rId="0" localSheetId="3" customView="1" name="Z_EDA7E85B_A080_491F_BA45_03CC8233F90A_.wvu.PrintArea" hidden="1" oldHidden="1">
    <formula>'Ausgangsdaten Kostenstruktur'!$A$1:$M$44</formula>
    <oldFormula>'Ausgangsdaten Kostenstruktur'!$A$1:$M$44</oldFormula>
  </rdn>
  <rdn rId="0" localSheetId="3" customView="1" name="Z_EDA7E85B_A080_491F_BA45_03CC8233F90A_.wvu.Cols" hidden="1" oldHidden="1">
    <formula>'Ausgangsdaten Kostenstruktur'!$E:$H</formula>
    <oldFormula>'Ausgangsdaten Kostenstruktur'!$E:$H</oldFormula>
  </rdn>
  <rdn rId="0" localSheetId="4" customView="1" name="Z_EDA7E85B_A080_491F_BA45_03CC8233F90A_.wvu.Cols" hidden="1" oldHidden="1">
    <formula>'Ermittlung Goodwill'!$E:$H</formula>
    <oldFormula>'Ermittlung Goodwill'!$E:$H</oldFormula>
  </rdn>
  <rdn rId="0" localSheetId="6" customView="1" name="Z_EDA7E85B_A080_491F_BA45_03CC8233F90A_.wvu.Cols" hidden="1" oldHidden="1">
    <formula>'Vergleichswerte-StaBu-PraktArzt'!$E:$H</formula>
    <oldFormula>'Vergleichswerte-StaBu-PraktArzt'!$E:$H</oldFormula>
  </rdn>
  <rdn rId="0" localSheetId="9" customView="1" name="Z_EDA7E85B_A080_491F_BA45_03CC8233F90A_.wvu.PrintTitles" hidden="1" oldHidden="1">
    <formula>'Checkliste wertbeeinfl. Fakt.'!$3:$5</formula>
    <oldFormula>'Checkliste wertbeeinfl. Fakt.'!$3:$5</oldFormula>
  </rdn>
  <rcv guid="{EDA7E85B-A080-491F-BA45-03CC8233F90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DA7E85B-A080-491F-BA45-03CC8233F90A}" action="delete"/>
  <rdn rId="0" localSheetId="3" customView="1" name="Z_EDA7E85B_A080_491F_BA45_03CC8233F90A_.wvu.PrintArea" hidden="1" oldHidden="1">
    <formula>'Ausgangsdaten Kostenstruktur'!$A$1:$M$44</formula>
    <oldFormula>'Ausgangsdaten Kostenstruktur'!$A$1:$M$44</oldFormula>
  </rdn>
  <rdn rId="0" localSheetId="3" customView="1" name="Z_EDA7E85B_A080_491F_BA45_03CC8233F90A_.wvu.Cols" hidden="1" oldHidden="1">
    <formula>'Ausgangsdaten Kostenstruktur'!$E:$H</formula>
    <oldFormula>'Ausgangsdaten Kostenstruktur'!$E:$H</oldFormula>
  </rdn>
  <rdn rId="0" localSheetId="4" customView="1" name="Z_EDA7E85B_A080_491F_BA45_03CC8233F90A_.wvu.Cols" hidden="1" oldHidden="1">
    <formula>'Ermittlung Goodwill'!$E:$H</formula>
    <oldFormula>'Ermittlung Goodwill'!$E:$H</oldFormula>
  </rdn>
  <rdn rId="0" localSheetId="6" customView="1" name="Z_EDA7E85B_A080_491F_BA45_03CC8233F90A_.wvu.Cols" hidden="1" oldHidden="1">
    <formula>'Vergleichswerte-StaBu-PraktArzt'!$E:$H</formula>
    <oldFormula>'Vergleichswerte-StaBu-PraktArzt'!$E:$H</oldFormula>
  </rdn>
  <rdn rId="0" localSheetId="9" customView="1" name="Z_EDA7E85B_A080_491F_BA45_03CC8233F90A_.wvu.PrintTitles" hidden="1" oldHidden="1">
    <formula>'Checkliste wertbeeinfl. Fakt.'!$3:$5</formula>
    <oldFormula>'Checkliste wertbeeinfl. Fakt.'!$3:$5</oldFormula>
  </rdn>
  <rcv guid="{EDA7E85B-A080-491F-BA45-03CC8233F90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4:I83"/>
  <sheetViews>
    <sheetView tabSelected="1" view="pageLayout" topLeftCell="A25" zoomScaleNormal="100" zoomScaleSheetLayoutView="100" workbookViewId="0">
      <selection activeCell="G68" sqref="G68"/>
    </sheetView>
  </sheetViews>
  <sheetFormatPr baseColWidth="10" defaultRowHeight="12.75" x14ac:dyDescent="0.2"/>
  <cols>
    <col min="1" max="1" width="8.42578125" style="3" customWidth="1"/>
    <col min="2" max="3" width="2.42578125" style="3" customWidth="1"/>
    <col min="4" max="4" width="6.28515625" style="3" customWidth="1"/>
    <col min="5" max="5" width="11.42578125" style="3"/>
    <col min="6" max="6" width="11.42578125" style="4"/>
    <col min="7" max="7" width="11.42578125" style="3"/>
    <col min="8" max="8" width="11.42578125" style="3" customWidth="1"/>
    <col min="9" max="9" width="17" style="3" customWidth="1"/>
    <col min="10" max="16384" width="11.42578125" style="3"/>
  </cols>
  <sheetData>
    <row r="4" spans="5:6" ht="18" x14ac:dyDescent="0.25">
      <c r="F4" s="7" t="s">
        <v>21</v>
      </c>
    </row>
    <row r="5" spans="5:6" ht="5.0999999999999996" customHeight="1" x14ac:dyDescent="0.2"/>
    <row r="6" spans="5:6" x14ac:dyDescent="0.2">
      <c r="E6" s="1"/>
      <c r="F6" s="4" t="s">
        <v>17</v>
      </c>
    </row>
    <row r="7" spans="5:6" ht="5.0999999999999996" customHeight="1" x14ac:dyDescent="0.2"/>
    <row r="8" spans="5:6" x14ac:dyDescent="0.2">
      <c r="F8" s="4" t="s">
        <v>18</v>
      </c>
    </row>
    <row r="10" spans="5:6" ht="18" x14ac:dyDescent="0.25">
      <c r="F10" s="7" t="s">
        <v>88</v>
      </c>
    </row>
    <row r="12" spans="5:6" x14ac:dyDescent="0.2">
      <c r="F12" s="4" t="s">
        <v>19</v>
      </c>
    </row>
    <row r="13" spans="5:6" ht="5.0999999999999996" customHeight="1" x14ac:dyDescent="0.2"/>
    <row r="14" spans="5:6" ht="18" x14ac:dyDescent="0.25">
      <c r="F14" s="7" t="s">
        <v>89</v>
      </c>
    </row>
    <row r="15" spans="5:6" x14ac:dyDescent="0.2">
      <c r="F15" s="4" t="s">
        <v>86</v>
      </c>
    </row>
    <row r="17" spans="2:8" x14ac:dyDescent="0.2">
      <c r="F17" s="4" t="s">
        <v>20</v>
      </c>
    </row>
    <row r="18" spans="2:8" ht="5.0999999999999996" customHeight="1" x14ac:dyDescent="0.2"/>
    <row r="19" spans="2:8" ht="18" x14ac:dyDescent="0.25">
      <c r="F19" s="7" t="s">
        <v>90</v>
      </c>
    </row>
    <row r="20" spans="2:8" x14ac:dyDescent="0.2">
      <c r="F20" s="4" t="s">
        <v>87</v>
      </c>
    </row>
    <row r="22" spans="2:8" x14ac:dyDescent="0.2">
      <c r="F22" s="4" t="s">
        <v>312</v>
      </c>
    </row>
    <row r="24" spans="2:8" ht="13.5" thickBot="1" x14ac:dyDescent="0.25"/>
    <row r="25" spans="2:8" ht="13.5" thickBot="1" x14ac:dyDescent="0.25">
      <c r="B25" s="8"/>
      <c r="C25" s="9"/>
      <c r="E25" s="177" t="s">
        <v>234</v>
      </c>
    </row>
    <row r="26" spans="2:8" ht="13.5" thickBot="1" x14ac:dyDescent="0.25"/>
    <row r="27" spans="2:8" ht="13.5" thickBot="1" x14ac:dyDescent="0.25">
      <c r="B27" s="8"/>
      <c r="C27" s="9"/>
      <c r="E27" s="169" t="s">
        <v>235</v>
      </c>
    </row>
    <row r="28" spans="2:8" ht="13.5" thickBot="1" x14ac:dyDescent="0.25"/>
    <row r="29" spans="2:8" ht="13.5" thickBot="1" x14ac:dyDescent="0.25">
      <c r="B29" s="8"/>
      <c r="C29" s="9"/>
      <c r="E29" s="169" t="s">
        <v>236</v>
      </c>
    </row>
    <row r="30" spans="2:8" ht="13.5" thickBot="1" x14ac:dyDescent="0.25"/>
    <row r="31" spans="2:8" ht="13.5" thickBot="1" x14ac:dyDescent="0.25">
      <c r="B31" s="8"/>
      <c r="E31" s="169" t="s">
        <v>237</v>
      </c>
      <c r="H31" s="3" t="s">
        <v>273</v>
      </c>
    </row>
    <row r="32" spans="2:8" ht="13.5" thickBot="1" x14ac:dyDescent="0.25">
      <c r="B32" s="9"/>
      <c r="E32" s="169"/>
      <c r="H32" s="3" t="s">
        <v>264</v>
      </c>
    </row>
    <row r="33" spans="2:9" ht="13.5" thickBot="1" x14ac:dyDescent="0.25">
      <c r="B33" s="8"/>
      <c r="E33" s="169" t="s">
        <v>240</v>
      </c>
      <c r="H33" s="3" t="s">
        <v>314</v>
      </c>
    </row>
    <row r="34" spans="2:9" ht="13.5" thickBot="1" x14ac:dyDescent="0.25"/>
    <row r="35" spans="2:9" ht="13.5" thickBot="1" x14ac:dyDescent="0.25">
      <c r="B35" s="8"/>
      <c r="C35" s="9"/>
      <c r="E35" s="169" t="s">
        <v>185</v>
      </c>
    </row>
    <row r="36" spans="2:9" ht="13.5" thickBot="1" x14ac:dyDescent="0.25"/>
    <row r="37" spans="2:9" ht="13.5" thickBot="1" x14ac:dyDescent="0.25">
      <c r="B37" s="8"/>
      <c r="C37" s="9"/>
      <c r="E37" s="169" t="s">
        <v>197</v>
      </c>
    </row>
    <row r="38" spans="2:9" ht="13.5" thickBot="1" x14ac:dyDescent="0.25"/>
    <row r="39" spans="2:9" ht="13.5" thickBot="1" x14ac:dyDescent="0.25">
      <c r="B39" s="8"/>
      <c r="C39" s="9"/>
      <c r="E39" s="169" t="s">
        <v>306</v>
      </c>
    </row>
    <row r="40" spans="2:9" ht="13.5" thickBot="1" x14ac:dyDescent="0.25"/>
    <row r="41" spans="2:9" ht="13.5" thickBot="1" x14ac:dyDescent="0.25">
      <c r="B41" s="8"/>
      <c r="E41" s="3" t="s">
        <v>238</v>
      </c>
    </row>
    <row r="42" spans="2:9" ht="13.5" thickBot="1" x14ac:dyDescent="0.25"/>
    <row r="43" spans="2:9" ht="13.5" thickBot="1" x14ac:dyDescent="0.25">
      <c r="B43" s="8"/>
      <c r="E43" s="3" t="s">
        <v>239</v>
      </c>
      <c r="H43" s="9"/>
    </row>
    <row r="44" spans="2:9" x14ac:dyDescent="0.2">
      <c r="B44" s="228" t="s">
        <v>263</v>
      </c>
      <c r="C44" s="228"/>
      <c r="D44" s="228"/>
      <c r="E44" s="228"/>
      <c r="F44" s="293"/>
      <c r="G44" s="228"/>
      <c r="H44" s="228"/>
      <c r="I44" s="228"/>
    </row>
    <row r="45" spans="2:9" x14ac:dyDescent="0.2">
      <c r="B45" s="228" t="s">
        <v>315</v>
      </c>
      <c r="C45" s="228"/>
      <c r="D45" s="228"/>
      <c r="E45" s="228"/>
      <c r="F45" s="293"/>
      <c r="G45" s="228"/>
      <c r="H45" s="228"/>
      <c r="I45" s="228"/>
    </row>
    <row r="46" spans="2:9" x14ac:dyDescent="0.2">
      <c r="B46" s="3" t="s">
        <v>22</v>
      </c>
    </row>
    <row r="47" spans="2:9" x14ac:dyDescent="0.2">
      <c r="B47" s="3" t="s">
        <v>23</v>
      </c>
    </row>
    <row r="48" spans="2:9" x14ac:dyDescent="0.2">
      <c r="B48" s="3" t="s">
        <v>24</v>
      </c>
    </row>
    <row r="49" spans="2:9" x14ac:dyDescent="0.2">
      <c r="B49" s="3" t="s">
        <v>25</v>
      </c>
    </row>
    <row r="51" spans="2:9" x14ac:dyDescent="0.2">
      <c r="B51" s="3" t="s">
        <v>313</v>
      </c>
      <c r="G51" s="3" t="s">
        <v>297</v>
      </c>
      <c r="I51" s="10"/>
    </row>
    <row r="52" spans="2:9" x14ac:dyDescent="0.2">
      <c r="G52" s="3" t="s">
        <v>84</v>
      </c>
    </row>
    <row r="83" spans="2:2" x14ac:dyDescent="0.2"/>
  </sheetData>
  <customSheetViews>
    <customSheetView guid="{EDA7E85B-A080-491F-BA45-03CC8233F90A}" showPageBreaks="1" view="pageLayout" topLeftCell="A25">
      <selection activeCell="G68" sqref="G68"/>
      <pageMargins left="0.7" right="0.7" top="0.78740157499999996" bottom="0.78740157499999996" header="0.3" footer="0.3"/>
      <pageSetup paperSize="9" orientation="portrait" r:id="rId1"/>
      <headerFooter>
        <oddHeader>&amp;L&amp;"Arial,Fett"&amp;12Praxisbewertung - Vergleichszahlen</oddHeader>
        <oddFooter>&amp;L&amp;9
&amp;R&amp;9Seite &amp;P von &amp;N</oddFooter>
      </headerFooter>
    </customSheetView>
    <customSheetView guid="{08E4AC16-87FF-4147-BD67-D8B87376C474}" showPageBreaks="1" view="pageLayout" topLeftCell="A22">
      <selection activeCell="E28" sqref="E28"/>
      <pageMargins left="0.78740157499999996" right="0.78740157499999996" top="0.984251969" bottom="0.984251969" header="0.4921259845" footer="0.4921259845"/>
      <pageSetup paperSize="9" orientation="portrait" r:id="rId2"/>
      <headerFooter alignWithMargins="0">
        <oddFooter>&amp;L&amp;"Arial,Standard"&amp;9Stand Januar 2020
(c) Copyright bpw/Deubner Verlag GmbH &amp;&amp; Co. KG, www.deubner-verlag.de&amp;R&amp;"Arial,Standard"&amp;9Seite &amp;P von &amp;N</oddFooter>
      </headerFooter>
    </customSheetView>
  </customSheetViews>
  <phoneticPr fontId="0" type="noConversion"/>
  <hyperlinks>
    <hyperlink ref="E25" location="Zusammenfassung!A1" display="Zusammenfassung!A1" xr:uid="{00000000-0004-0000-0000-000000000000}"/>
    <hyperlink ref="E27" location="'Ausgangsdaten Kostenstruktur'!A1" display="'Ausgangsdaten Kostenstruktur'!A1" xr:uid="{00000000-0004-0000-0000-000001000000}"/>
    <hyperlink ref="E29" location="'Ermittlung Goodwill'!A1" display="'Ermittlung Goodwill'!A1" xr:uid="{00000000-0004-0000-0000-000002000000}"/>
    <hyperlink ref="E31" location="'Vergleichswerte-StaBu-PraktArzt'!A1" display="'Vergleichswerte-StaBu-PraktArzt'!A1" xr:uid="{00000000-0004-0000-0000-000003000000}"/>
    <hyperlink ref="E35" location="'Kalkulatorisches Arztgehalt'!A1" display="'Kalkulatorisches Arztgehalt'!A1" xr:uid="{00000000-0004-0000-0000-000004000000}"/>
    <hyperlink ref="E37" location="'Prognosemultiplikator BÄK-2008'!A1" display="'Prognosemultiplikator BÄK-2008'!A1" xr:uid="{00000000-0004-0000-0000-000005000000}"/>
    <hyperlink ref="E39" location="'Checkliste wertbeeinfl. Fakt.'!A1" display="'Checkliste wertbeeinfl. Fakt.'!A1" xr:uid="{00000000-0004-0000-0000-000006000000}"/>
    <hyperlink ref="E33" location="'Vergleichswerte Praxiskauf'!A1" display="'Vergleichswerte Praxiskauf'!A1" xr:uid="{00000000-0004-0000-0000-000007000000}"/>
  </hyperlinks>
  <pageMargins left="0.7" right="0.7" top="0.78740157499999996" bottom="0.78740157499999996" header="0.3" footer="0.3"/>
  <pageSetup paperSize="9" orientation="portrait" r:id="rId3"/>
  <headerFooter>
    <oddHeader>&amp;L&amp;"Arial,Fett"&amp;12Praxisbewertung - Vergleichszahlen</oddHeader>
    <oddFooter>&amp;L&amp;9
&amp;R&amp;9Seite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2.75" x14ac:dyDescent="0.2"/>
  <sheetData/>
  <customSheetViews>
    <customSheetView guid="{EDA7E85B-A080-491F-BA45-03CC8233F90A}">
      <pageMargins left="0.7" right="0.7" top="0.78740157499999996" bottom="0.78740157499999996" header="0.3" footer="0.3"/>
      <pageSetup paperSize="9" orientation="portrait" r:id="rId1"/>
    </customSheetView>
    <customSheetView guid="{08E4AC16-87FF-4147-BD67-D8B87376C474}">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3"/>
  <sheetViews>
    <sheetView tabSelected="1" view="pageLayout" topLeftCell="A28" zoomScaleNormal="100" workbookViewId="0">
      <selection activeCell="G68" sqref="G68"/>
    </sheetView>
  </sheetViews>
  <sheetFormatPr baseColWidth="10" defaultRowHeight="12.75" x14ac:dyDescent="0.2"/>
  <cols>
    <col min="7" max="7" width="14" customWidth="1"/>
  </cols>
  <sheetData>
    <row r="2" spans="1:1" x14ac:dyDescent="0.2">
      <c r="A2" s="17" t="s">
        <v>92</v>
      </c>
    </row>
    <row r="3" spans="1:1" x14ac:dyDescent="0.2">
      <c r="A3" t="s">
        <v>91</v>
      </c>
    </row>
    <row r="4" spans="1:1" x14ac:dyDescent="0.2">
      <c r="A4" s="17" t="s">
        <v>93</v>
      </c>
    </row>
    <row r="5" spans="1:1" x14ac:dyDescent="0.2">
      <c r="A5" s="17" t="s">
        <v>274</v>
      </c>
    </row>
    <row r="7" spans="1:1" x14ac:dyDescent="0.2">
      <c r="A7" s="17" t="s">
        <v>275</v>
      </c>
    </row>
    <row r="8" spans="1:1" x14ac:dyDescent="0.2">
      <c r="A8" s="17" t="s">
        <v>307</v>
      </c>
    </row>
    <row r="9" spans="1:1" x14ac:dyDescent="0.2">
      <c r="A9" s="17" t="s">
        <v>308</v>
      </c>
    </row>
    <row r="10" spans="1:1" x14ac:dyDescent="0.2">
      <c r="A10" s="17" t="s">
        <v>276</v>
      </c>
    </row>
    <row r="11" spans="1:1" x14ac:dyDescent="0.2">
      <c r="A11" s="17" t="s">
        <v>277</v>
      </c>
    </row>
    <row r="12" spans="1:1" x14ac:dyDescent="0.2">
      <c r="A12" s="17" t="s">
        <v>94</v>
      </c>
    </row>
    <row r="13" spans="1:1" x14ac:dyDescent="0.2">
      <c r="A13" s="17" t="s">
        <v>95</v>
      </c>
    </row>
    <row r="14" spans="1:1" x14ac:dyDescent="0.2">
      <c r="A14" s="17" t="s">
        <v>96</v>
      </c>
    </row>
    <row r="15" spans="1:1" x14ac:dyDescent="0.2">
      <c r="A15" s="17" t="s">
        <v>97</v>
      </c>
    </row>
    <row r="16" spans="1:1" x14ac:dyDescent="0.2">
      <c r="A16" s="17" t="s">
        <v>98</v>
      </c>
    </row>
    <row r="17" spans="1:4" x14ac:dyDescent="0.2">
      <c r="A17" s="17" t="s">
        <v>99</v>
      </c>
    </row>
    <row r="19" spans="1:4" x14ac:dyDescent="0.2">
      <c r="A19" t="s">
        <v>106</v>
      </c>
    </row>
    <row r="20" spans="1:4" x14ac:dyDescent="0.2">
      <c r="A20" t="s">
        <v>107</v>
      </c>
    </row>
    <row r="21" spans="1:4" x14ac:dyDescent="0.2">
      <c r="A21" s="17" t="s">
        <v>278</v>
      </c>
      <c r="C21" s="17" t="s">
        <v>108</v>
      </c>
    </row>
    <row r="22" spans="1:4" x14ac:dyDescent="0.2">
      <c r="C22" t="s">
        <v>109</v>
      </c>
    </row>
    <row r="23" spans="1:4" x14ac:dyDescent="0.2">
      <c r="A23" t="s">
        <v>110</v>
      </c>
      <c r="D23" s="17" t="s">
        <v>265</v>
      </c>
    </row>
    <row r="24" spans="1:4" x14ac:dyDescent="0.2">
      <c r="C24" s="17" t="s">
        <v>279</v>
      </c>
    </row>
    <row r="28" spans="1:4" x14ac:dyDescent="0.2">
      <c r="A28" s="17" t="s">
        <v>100</v>
      </c>
    </row>
    <row r="29" spans="1:4" x14ac:dyDescent="0.2">
      <c r="A29" s="17" t="s">
        <v>111</v>
      </c>
    </row>
    <row r="30" spans="1:4" x14ac:dyDescent="0.2">
      <c r="A30" s="17" t="s">
        <v>102</v>
      </c>
    </row>
    <row r="32" spans="1:4" x14ac:dyDescent="0.2">
      <c r="A32" s="17" t="s">
        <v>103</v>
      </c>
      <c r="B32" s="18">
        <v>44075</v>
      </c>
      <c r="C32" s="19" t="s">
        <v>83</v>
      </c>
    </row>
    <row r="33" spans="1:6" x14ac:dyDescent="0.2">
      <c r="A33" s="17" t="s">
        <v>101</v>
      </c>
      <c r="C33" s="297">
        <v>45000</v>
      </c>
      <c r="D33" s="17" t="s">
        <v>311</v>
      </c>
    </row>
    <row r="34" spans="1:6" x14ac:dyDescent="0.2">
      <c r="A34" s="17" t="s">
        <v>104</v>
      </c>
      <c r="C34" s="118">
        <f>'Ermittlung Goodwill'!C37</f>
        <v>101123.56000000001</v>
      </c>
      <c r="D34" s="17" t="s">
        <v>268</v>
      </c>
      <c r="E34" s="169" t="s">
        <v>236</v>
      </c>
      <c r="F34" s="169"/>
    </row>
    <row r="35" spans="1:6" ht="13.5" thickBot="1" x14ac:dyDescent="0.25">
      <c r="A35" s="17" t="s">
        <v>105</v>
      </c>
      <c r="C35" s="119">
        <f>SUM(C33:C34)</f>
        <v>146123.56</v>
      </c>
    </row>
    <row r="36" spans="1:6" ht="13.5" thickTop="1" x14ac:dyDescent="0.2"/>
    <row r="37" spans="1:6" x14ac:dyDescent="0.2">
      <c r="A37" s="17" t="s">
        <v>163</v>
      </c>
      <c r="C37" s="17" t="s">
        <v>260</v>
      </c>
      <c r="E37" s="169" t="s">
        <v>240</v>
      </c>
    </row>
    <row r="39" spans="1:6" x14ac:dyDescent="0.2">
      <c r="A39" s="17" t="s">
        <v>261</v>
      </c>
    </row>
    <row r="40" spans="1:6" x14ac:dyDescent="0.2">
      <c r="A40" s="17" t="s">
        <v>269</v>
      </c>
    </row>
    <row r="41" spans="1:6" x14ac:dyDescent="0.2">
      <c r="A41" s="17" t="s">
        <v>270</v>
      </c>
    </row>
    <row r="42" spans="1:6" x14ac:dyDescent="0.2">
      <c r="A42" s="17" t="s">
        <v>272</v>
      </c>
    </row>
    <row r="43" spans="1:6" x14ac:dyDescent="0.2">
      <c r="A43" s="17" t="s">
        <v>309</v>
      </c>
    </row>
    <row r="44" spans="1:6" x14ac:dyDescent="0.2">
      <c r="A44" s="17" t="s">
        <v>280</v>
      </c>
    </row>
    <row r="45" spans="1:6" x14ac:dyDescent="0.2">
      <c r="A45" s="17" t="s">
        <v>271</v>
      </c>
    </row>
    <row r="46" spans="1:6" x14ac:dyDescent="0.2">
      <c r="A46" s="17" t="s">
        <v>262</v>
      </c>
    </row>
    <row r="83" spans="2:2" x14ac:dyDescent="0.2"/>
  </sheetData>
  <customSheetViews>
    <customSheetView guid="{EDA7E85B-A080-491F-BA45-03CC8233F90A}" showPageBreaks="1" view="pageLayout" topLeftCell="A28">
      <selection activeCell="G68" sqref="G68"/>
      <pageMargins left="0.7" right="0.7" top="0.78740157499999996" bottom="0.78740157499999996" header="0.3" footer="0.3"/>
      <pageSetup paperSize="9" orientation="portrait" r:id="rId1"/>
      <headerFooter>
        <oddHeader>&amp;L&amp;"Arial,Fett"&amp;12Praxisbewertung - Vergleichszahlen</oddHeader>
        <oddFooter>&amp;L&amp;9
&amp;R&amp;9Seite &amp;P von &amp;N</oddFooter>
      </headerFooter>
    </customSheetView>
    <customSheetView guid="{08E4AC16-87FF-4147-BD67-D8B87376C474}" showPageBreaks="1" view="pageLayout">
      <selection activeCell="E34" sqref="E34"/>
      <pageMargins left="0.70866141732283472" right="0.70866141732283472" top="0.78740157480314965" bottom="0.78740157480314965" header="0.31496062992125984" footer="0.31496062992125984"/>
      <pageSetup paperSize="9" orientation="portrait" r:id="rId2"/>
      <headerFooter>
        <oddHeader>&amp;L&amp;"Arial,Fett"&amp;12Praxisbewertung&amp;C&amp;A</oddHeader>
        <oddFooter>&amp;L&amp;9Stand Januar 2020
(c) Copyright bpw/Deubner Verlag GmbH &amp;&amp; Co. KG, www.deubner-verlag.de&amp;R&amp;9Seite &amp;P von &amp;N</oddFooter>
      </headerFooter>
    </customSheetView>
  </customSheetViews>
  <hyperlinks>
    <hyperlink ref="E37" location="'Vergleichswerte Praxiskauf'!A1" display="'Vergleichswerte Praxiskauf'!A1" xr:uid="{00000000-0004-0000-0100-000000000000}"/>
    <hyperlink ref="E34" location="'Ermittlung Goodwill'!A1" display="'Ermittlung Goodwill'!A1" xr:uid="{00000000-0004-0000-0100-000001000000}"/>
  </hyperlinks>
  <pageMargins left="0.7" right="0.7" top="0.78740157499999996" bottom="0.78740157499999996" header="0.3" footer="0.3"/>
  <pageSetup paperSize="9" orientation="portrait" r:id="rId3"/>
  <headerFooter>
    <oddHeader>&amp;L&amp;"Arial,Fett"&amp;12Praxisbewertung - Vergleichszahlen</oddHeader>
    <oddFooter>&amp;L&amp;9
&amp;R&amp;9Seite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3"/>
  <sheetViews>
    <sheetView showGridLines="0" tabSelected="1" view="pageLayout" zoomScaleNormal="100" workbookViewId="0">
      <selection activeCell="G68" sqref="G68"/>
    </sheetView>
  </sheetViews>
  <sheetFormatPr baseColWidth="10" defaultColWidth="9.140625" defaultRowHeight="12.75" customHeight="1" x14ac:dyDescent="0.2"/>
  <cols>
    <col min="1" max="1" width="3.7109375" style="39" customWidth="1"/>
    <col min="2" max="2" width="60.7109375" style="17" customWidth="1"/>
    <col min="3" max="3" width="14.7109375" style="40" customWidth="1"/>
    <col min="4" max="4" width="14.7109375" style="17" customWidth="1"/>
    <col min="5" max="8" width="9.140625" style="17" hidden="1" customWidth="1"/>
    <col min="9" max="9" width="14.7109375" style="40" customWidth="1"/>
    <col min="10" max="12" width="14.7109375" style="17" customWidth="1"/>
    <col min="13" max="13" width="14.7109375" style="40" customWidth="1"/>
    <col min="14" max="16384" width="9.140625" style="17"/>
  </cols>
  <sheetData>
    <row r="1" spans="1:13" s="33" customFormat="1" ht="24" customHeight="1" x14ac:dyDescent="0.2">
      <c r="A1" s="30"/>
      <c r="B1" s="31" t="s">
        <v>146</v>
      </c>
      <c r="C1" s="303" t="s">
        <v>148</v>
      </c>
      <c r="D1" s="303"/>
      <c r="E1" s="303"/>
      <c r="F1" s="303"/>
      <c r="G1" s="303"/>
      <c r="H1" s="303"/>
      <c r="I1" s="303"/>
      <c r="J1" s="303"/>
      <c r="K1" s="303"/>
      <c r="L1" s="303"/>
      <c r="M1" s="303"/>
    </row>
    <row r="2" spans="1:13" s="38" customFormat="1" ht="15.95" customHeight="1" x14ac:dyDescent="0.35">
      <c r="A2" s="30"/>
      <c r="B2" s="34" t="s">
        <v>147</v>
      </c>
      <c r="C2" s="105" t="s">
        <v>113</v>
      </c>
      <c r="D2" s="36"/>
      <c r="E2" s="37"/>
      <c r="F2" s="37"/>
      <c r="G2" s="37"/>
      <c r="H2" s="37"/>
      <c r="I2" s="32"/>
      <c r="J2" s="32"/>
      <c r="K2" s="32"/>
      <c r="L2" s="32"/>
      <c r="M2" s="32"/>
    </row>
    <row r="4" spans="1:13" ht="12.75" customHeight="1" x14ac:dyDescent="0.2">
      <c r="C4" s="304"/>
      <c r="D4" s="305"/>
      <c r="E4" s="305"/>
      <c r="F4" s="305"/>
      <c r="G4" s="305"/>
      <c r="H4" s="305"/>
      <c r="I4" s="305"/>
      <c r="J4" s="305"/>
      <c r="K4" s="305"/>
      <c r="L4" s="306"/>
      <c r="M4" s="41"/>
    </row>
    <row r="5" spans="1:13" s="46" customFormat="1" ht="12.75" customHeight="1" x14ac:dyDescent="0.2">
      <c r="A5" s="42"/>
      <c r="B5" s="43"/>
      <c r="C5" s="307">
        <v>2017</v>
      </c>
      <c r="D5" s="308"/>
      <c r="E5" s="44"/>
      <c r="F5" s="44"/>
      <c r="G5" s="44"/>
      <c r="H5" s="44"/>
      <c r="I5" s="309">
        <v>2018</v>
      </c>
      <c r="J5" s="308"/>
      <c r="K5" s="307">
        <v>2019</v>
      </c>
      <c r="L5" s="308"/>
      <c r="M5" s="45"/>
    </row>
    <row r="6" spans="1:13" ht="12.75" customHeight="1" x14ac:dyDescent="0.2">
      <c r="A6" s="47"/>
      <c r="B6" s="48" t="s">
        <v>0</v>
      </c>
      <c r="C6" s="49" t="s">
        <v>83</v>
      </c>
      <c r="D6" s="50" t="s">
        <v>1</v>
      </c>
      <c r="E6" s="46"/>
      <c r="F6" s="46"/>
      <c r="G6" s="46"/>
      <c r="H6" s="46"/>
      <c r="I6" s="51" t="s">
        <v>83</v>
      </c>
      <c r="J6" s="52" t="s">
        <v>1</v>
      </c>
      <c r="K6" s="51" t="s">
        <v>83</v>
      </c>
      <c r="L6" s="53" t="s">
        <v>1</v>
      </c>
      <c r="M6" s="54"/>
    </row>
    <row r="7" spans="1:13" ht="12.75" customHeight="1" x14ac:dyDescent="0.2">
      <c r="A7" s="55" t="s">
        <v>2</v>
      </c>
      <c r="B7" s="56" t="s">
        <v>117</v>
      </c>
      <c r="C7" s="106">
        <v>219248</v>
      </c>
      <c r="D7" s="58">
        <f>C7/$C$10</f>
        <v>0.77200000000000002</v>
      </c>
      <c r="E7" s="46"/>
      <c r="F7" s="46"/>
      <c r="G7" s="46"/>
      <c r="H7" s="46"/>
      <c r="I7" s="106">
        <v>219248</v>
      </c>
      <c r="J7" s="58">
        <f>I7/$I$10</f>
        <v>0.69634151376656706</v>
      </c>
      <c r="K7" s="106">
        <v>271206</v>
      </c>
      <c r="L7" s="58">
        <f>K7/$K$10</f>
        <v>0.79300000000000004</v>
      </c>
      <c r="M7" s="25"/>
    </row>
    <row r="8" spans="1:13" ht="12.75" customHeight="1" x14ac:dyDescent="0.2">
      <c r="A8" s="55" t="s">
        <v>3</v>
      </c>
      <c r="B8" s="59" t="s">
        <v>4</v>
      </c>
      <c r="C8" s="107">
        <v>64752</v>
      </c>
      <c r="D8" s="60">
        <f>C8/$C$10</f>
        <v>0.22800000000000001</v>
      </c>
      <c r="E8" s="61"/>
      <c r="F8" s="61"/>
      <c r="G8" s="61"/>
      <c r="H8" s="61"/>
      <c r="I8" s="107">
        <v>94752</v>
      </c>
      <c r="J8" s="62">
        <f>I8/$I$10</f>
        <v>0.30093661566997082</v>
      </c>
      <c r="K8" s="106">
        <v>63270</v>
      </c>
      <c r="L8" s="58">
        <f>K8/$K$10</f>
        <v>0.185</v>
      </c>
      <c r="M8" s="25"/>
    </row>
    <row r="9" spans="1:13" ht="12.75" customHeight="1" x14ac:dyDescent="0.2">
      <c r="A9" s="55">
        <v>3</v>
      </c>
      <c r="B9" s="59" t="s">
        <v>118</v>
      </c>
      <c r="C9" s="108">
        <v>0</v>
      </c>
      <c r="D9" s="63">
        <f>C9/$C$10</f>
        <v>0</v>
      </c>
      <c r="E9" s="61"/>
      <c r="F9" s="61"/>
      <c r="G9" s="61"/>
      <c r="H9" s="61"/>
      <c r="I9" s="108">
        <v>857</v>
      </c>
      <c r="J9" s="64">
        <f>I9/$C$10</f>
        <v>3.0176056338028171E-3</v>
      </c>
      <c r="K9" s="106">
        <v>7524</v>
      </c>
      <c r="L9" s="58">
        <f>K9/$K$10</f>
        <v>2.1999999999999999E-2</v>
      </c>
      <c r="M9" s="25"/>
    </row>
    <row r="10" spans="1:13" ht="12.75" customHeight="1" thickBot="1" x14ac:dyDescent="0.25">
      <c r="A10" s="55">
        <v>4</v>
      </c>
      <c r="B10" s="65" t="s">
        <v>119</v>
      </c>
      <c r="C10" s="66">
        <f>SUM(C7:C9)</f>
        <v>284000</v>
      </c>
      <c r="D10" s="67">
        <f>C10/C10</f>
        <v>1</v>
      </c>
      <c r="E10" s="46"/>
      <c r="F10" s="46"/>
      <c r="G10" s="46"/>
      <c r="H10" s="46"/>
      <c r="I10" s="66">
        <f>SUM(I7:I9)</f>
        <v>314857</v>
      </c>
      <c r="J10" s="67">
        <f>I10/I10</f>
        <v>1</v>
      </c>
      <c r="K10" s="66">
        <f>SUM(K7:K9)</f>
        <v>342000</v>
      </c>
      <c r="L10" s="67">
        <f>K10/K10</f>
        <v>1</v>
      </c>
      <c r="M10" s="68"/>
    </row>
    <row r="11" spans="1:13" ht="12.75" customHeight="1" x14ac:dyDescent="0.2">
      <c r="A11" s="55">
        <v>5</v>
      </c>
      <c r="B11" s="20" t="s">
        <v>5</v>
      </c>
      <c r="C11" s="109">
        <v>55948</v>
      </c>
      <c r="D11" s="70">
        <f>C11/$C$10</f>
        <v>0.19700000000000001</v>
      </c>
      <c r="E11" s="46"/>
      <c r="F11" s="46"/>
      <c r="G11" s="46"/>
      <c r="H11" s="46"/>
      <c r="I11" s="109">
        <v>70948</v>
      </c>
      <c r="J11" s="70">
        <f>I11/$I$10</f>
        <v>0.22533404053268627</v>
      </c>
      <c r="K11" s="109">
        <v>90794</v>
      </c>
      <c r="L11" s="70">
        <f>K11/$K$10</f>
        <v>0.2654795321637427</v>
      </c>
      <c r="M11" s="25"/>
    </row>
    <row r="12" spans="1:13" ht="12.75" customHeight="1" x14ac:dyDescent="0.2">
      <c r="A12" s="55">
        <v>6</v>
      </c>
      <c r="B12" s="20" t="s">
        <v>6</v>
      </c>
      <c r="C12" s="110">
        <v>11644</v>
      </c>
      <c r="D12" s="70">
        <f>C12/$C$10</f>
        <v>4.1000000000000002E-2</v>
      </c>
      <c r="E12" s="46"/>
      <c r="F12" s="46"/>
      <c r="G12" s="46"/>
      <c r="H12" s="46"/>
      <c r="I12" s="110">
        <v>14644</v>
      </c>
      <c r="J12" s="70">
        <f>I12/$I$10</f>
        <v>4.6510002953721846E-2</v>
      </c>
      <c r="K12" s="110">
        <v>19706</v>
      </c>
      <c r="L12" s="70">
        <f>K12/$K$10</f>
        <v>5.7619883040935675E-2</v>
      </c>
      <c r="M12" s="25"/>
    </row>
    <row r="13" spans="1:13" ht="12.75" customHeight="1" x14ac:dyDescent="0.2">
      <c r="A13" s="55">
        <v>7</v>
      </c>
      <c r="B13" s="20" t="s">
        <v>145</v>
      </c>
      <c r="C13" s="111">
        <v>1988</v>
      </c>
      <c r="D13" s="73">
        <f>C13/$C$10</f>
        <v>7.0000000000000001E-3</v>
      </c>
      <c r="E13" s="46"/>
      <c r="F13" s="46"/>
      <c r="G13" s="46"/>
      <c r="H13" s="46"/>
      <c r="I13" s="111">
        <v>1988</v>
      </c>
      <c r="J13" s="73">
        <f>I13/$I$10</f>
        <v>6.3139774564326028E-3</v>
      </c>
      <c r="K13" s="111">
        <v>2736</v>
      </c>
      <c r="L13" s="73">
        <f>K13/$K$10</f>
        <v>8.0000000000000002E-3</v>
      </c>
      <c r="M13" s="25"/>
    </row>
    <row r="14" spans="1:13" s="33" customFormat="1" ht="12.75" customHeight="1" x14ac:dyDescent="0.2">
      <c r="A14" s="55">
        <v>8</v>
      </c>
      <c r="B14" s="74" t="s">
        <v>7</v>
      </c>
      <c r="C14" s="75">
        <f>SUM(C11:C13)</f>
        <v>69580</v>
      </c>
      <c r="D14" s="76">
        <f>C14/$C$10</f>
        <v>0.245</v>
      </c>
      <c r="E14" s="77"/>
      <c r="F14" s="77"/>
      <c r="G14" s="77"/>
      <c r="H14" s="77"/>
      <c r="I14" s="75">
        <f>SUM(I11:I13)</f>
        <v>87580</v>
      </c>
      <c r="J14" s="76">
        <f t="shared" ref="J14:J28" si="0">I14/$I$10</f>
        <v>0.2781580209428407</v>
      </c>
      <c r="K14" s="75">
        <f>SUM(K11:K13)</f>
        <v>113236</v>
      </c>
      <c r="L14" s="76">
        <f>K14/$K$10</f>
        <v>0.33109941520467834</v>
      </c>
      <c r="M14" s="25"/>
    </row>
    <row r="15" spans="1:13" s="33" customFormat="1" ht="12.75" customHeight="1" x14ac:dyDescent="0.2">
      <c r="A15" s="21">
        <v>9</v>
      </c>
      <c r="B15" s="78" t="s">
        <v>120</v>
      </c>
      <c r="C15" s="112">
        <v>6532</v>
      </c>
      <c r="D15" s="80">
        <f>C15/$C$10</f>
        <v>2.3E-2</v>
      </c>
      <c r="E15" s="22"/>
      <c r="F15" s="22"/>
      <c r="G15" s="22"/>
      <c r="H15" s="22"/>
      <c r="I15" s="112">
        <v>6532</v>
      </c>
      <c r="J15" s="80">
        <f t="shared" si="0"/>
        <v>2.0745925928278553E-2</v>
      </c>
      <c r="K15" s="112">
        <v>7524</v>
      </c>
      <c r="L15" s="80">
        <f t="shared" ref="L15:L24" si="1">K15/$K$10</f>
        <v>2.1999999999999999E-2</v>
      </c>
      <c r="M15" s="24"/>
    </row>
    <row r="16" spans="1:13" s="33" customFormat="1" ht="12.75" customHeight="1" x14ac:dyDescent="0.2">
      <c r="A16" s="81">
        <v>10</v>
      </c>
      <c r="B16" s="20" t="s">
        <v>121</v>
      </c>
      <c r="C16" s="112">
        <v>0</v>
      </c>
      <c r="D16" s="82">
        <f t="shared" ref="D16:D24" si="2">C16/$C$10</f>
        <v>0</v>
      </c>
      <c r="E16" s="22"/>
      <c r="F16" s="22"/>
      <c r="G16" s="22"/>
      <c r="H16" s="22"/>
      <c r="I16" s="112">
        <v>2307</v>
      </c>
      <c r="J16" s="82">
        <f t="shared" si="0"/>
        <v>7.3271358108601683E-3</v>
      </c>
      <c r="K16" s="112">
        <v>4500</v>
      </c>
      <c r="L16" s="82">
        <f t="shared" si="1"/>
        <v>1.3157894736842105E-2</v>
      </c>
      <c r="M16" s="24"/>
    </row>
    <row r="17" spans="1:13" s="88" customFormat="1" ht="12.75" customHeight="1" x14ac:dyDescent="0.2">
      <c r="A17" s="83" t="s">
        <v>8</v>
      </c>
      <c r="B17" s="84" t="s">
        <v>9</v>
      </c>
      <c r="C17" s="113">
        <v>15052</v>
      </c>
      <c r="D17" s="86">
        <f t="shared" si="2"/>
        <v>5.2999999999999999E-2</v>
      </c>
      <c r="E17" s="23"/>
      <c r="F17" s="23"/>
      <c r="G17" s="23"/>
      <c r="H17" s="23"/>
      <c r="I17" s="113">
        <v>15052</v>
      </c>
      <c r="J17" s="86">
        <f t="shared" si="0"/>
        <v>4.7805829312989705E-2</v>
      </c>
      <c r="K17" s="113">
        <v>16758</v>
      </c>
      <c r="L17" s="86">
        <f t="shared" si="1"/>
        <v>4.9000000000000002E-2</v>
      </c>
      <c r="M17" s="87"/>
    </row>
    <row r="18" spans="1:13" s="33" customFormat="1" ht="12.75" customHeight="1" x14ac:dyDescent="0.2">
      <c r="A18" s="81">
        <v>12</v>
      </c>
      <c r="B18" s="20" t="s">
        <v>122</v>
      </c>
      <c r="C18" s="112">
        <v>3124</v>
      </c>
      <c r="D18" s="82">
        <f t="shared" si="2"/>
        <v>1.0999999999999999E-2</v>
      </c>
      <c r="E18" s="22"/>
      <c r="F18" s="22"/>
      <c r="G18" s="22"/>
      <c r="H18" s="22"/>
      <c r="I18" s="112">
        <v>3124</v>
      </c>
      <c r="J18" s="82">
        <f t="shared" si="0"/>
        <v>9.9219645743940897E-3</v>
      </c>
      <c r="K18" s="112">
        <v>3420</v>
      </c>
      <c r="L18" s="82">
        <f t="shared" si="1"/>
        <v>0.01</v>
      </c>
      <c r="M18" s="24"/>
    </row>
    <row r="19" spans="1:13" s="33" customFormat="1" ht="12.75" customHeight="1" x14ac:dyDescent="0.2">
      <c r="A19" s="55" t="s">
        <v>10</v>
      </c>
      <c r="B19" s="20" t="s">
        <v>123</v>
      </c>
      <c r="C19" s="110">
        <v>3692</v>
      </c>
      <c r="D19" s="70">
        <f t="shared" si="2"/>
        <v>1.2999999999999999E-2</v>
      </c>
      <c r="E19" s="22"/>
      <c r="F19" s="22"/>
      <c r="G19" s="22"/>
      <c r="H19" s="22"/>
      <c r="I19" s="110">
        <v>3692</v>
      </c>
      <c r="J19" s="70">
        <f t="shared" si="0"/>
        <v>1.1725958133374834E-2</v>
      </c>
      <c r="K19" s="110">
        <v>4104</v>
      </c>
      <c r="L19" s="70">
        <f t="shared" si="1"/>
        <v>1.2E-2</v>
      </c>
      <c r="M19" s="25"/>
    </row>
    <row r="20" spans="1:13" s="33" customFormat="1" ht="12.75" customHeight="1" x14ac:dyDescent="0.2">
      <c r="A20" s="55" t="s">
        <v>11</v>
      </c>
      <c r="B20" s="20" t="s">
        <v>124</v>
      </c>
      <c r="C20" s="110">
        <v>6248</v>
      </c>
      <c r="D20" s="70">
        <f t="shared" si="2"/>
        <v>2.1999999999999999E-2</v>
      </c>
      <c r="E20" s="22"/>
      <c r="F20" s="22"/>
      <c r="G20" s="22"/>
      <c r="H20" s="22"/>
      <c r="I20" s="110">
        <v>6248</v>
      </c>
      <c r="J20" s="70">
        <f t="shared" si="0"/>
        <v>1.9843929148788179E-2</v>
      </c>
      <c r="K20" s="110">
        <v>6155.9999999999991</v>
      </c>
      <c r="L20" s="70">
        <f t="shared" si="1"/>
        <v>1.7999999999999999E-2</v>
      </c>
      <c r="M20" s="25"/>
    </row>
    <row r="21" spans="1:13" s="33" customFormat="1" ht="12.75" customHeight="1" x14ac:dyDescent="0.2">
      <c r="A21" s="55">
        <v>15</v>
      </c>
      <c r="B21" s="20" t="s">
        <v>125</v>
      </c>
      <c r="C21" s="110">
        <v>6248</v>
      </c>
      <c r="D21" s="70">
        <f t="shared" si="2"/>
        <v>2.1999999999999999E-2</v>
      </c>
      <c r="E21" s="22"/>
      <c r="F21" s="22"/>
      <c r="G21" s="22"/>
      <c r="H21" s="22"/>
      <c r="I21" s="110">
        <v>6248</v>
      </c>
      <c r="J21" s="70">
        <f t="shared" si="0"/>
        <v>1.9843929148788179E-2</v>
      </c>
      <c r="K21" s="110">
        <v>6498</v>
      </c>
      <c r="L21" s="70">
        <f t="shared" si="1"/>
        <v>1.9E-2</v>
      </c>
      <c r="M21" s="25"/>
    </row>
    <row r="22" spans="1:13" s="33" customFormat="1" ht="12.75" customHeight="1" x14ac:dyDescent="0.2">
      <c r="A22" s="55">
        <v>16</v>
      </c>
      <c r="B22" s="20" t="s">
        <v>12</v>
      </c>
      <c r="C22" s="110">
        <v>852</v>
      </c>
      <c r="D22" s="70">
        <f t="shared" si="2"/>
        <v>3.0000000000000001E-3</v>
      </c>
      <c r="E22" s="22"/>
      <c r="F22" s="22"/>
      <c r="G22" s="22"/>
      <c r="H22" s="22"/>
      <c r="I22" s="110">
        <v>852</v>
      </c>
      <c r="J22" s="70">
        <f t="shared" si="0"/>
        <v>2.7059903384711154E-3</v>
      </c>
      <c r="K22" s="110">
        <v>684</v>
      </c>
      <c r="L22" s="70">
        <f t="shared" si="1"/>
        <v>2E-3</v>
      </c>
      <c r="M22" s="25"/>
    </row>
    <row r="23" spans="1:13" s="33" customFormat="1" ht="12.75" customHeight="1" x14ac:dyDescent="0.2">
      <c r="A23" s="55">
        <v>17</v>
      </c>
      <c r="B23" s="20" t="s">
        <v>13</v>
      </c>
      <c r="C23" s="110">
        <v>22436</v>
      </c>
      <c r="D23" s="70">
        <f t="shared" si="2"/>
        <v>7.9000000000000001E-2</v>
      </c>
      <c r="E23" s="22"/>
      <c r="F23" s="22"/>
      <c r="G23" s="22"/>
      <c r="H23" s="22"/>
      <c r="I23" s="110">
        <v>22436</v>
      </c>
      <c r="J23" s="70">
        <f t="shared" si="0"/>
        <v>7.1257745579739379E-2</v>
      </c>
      <c r="K23" s="110">
        <v>24966</v>
      </c>
      <c r="L23" s="70">
        <f t="shared" si="1"/>
        <v>7.2999999999999995E-2</v>
      </c>
      <c r="M23" s="25"/>
    </row>
    <row r="24" spans="1:13" s="33" customFormat="1" ht="12.75" customHeight="1" x14ac:dyDescent="0.2">
      <c r="A24" s="55">
        <v>18</v>
      </c>
      <c r="B24" s="20" t="s">
        <v>167</v>
      </c>
      <c r="C24" s="114">
        <v>3692</v>
      </c>
      <c r="D24" s="73">
        <f t="shared" si="2"/>
        <v>1.2999999999999999E-2</v>
      </c>
      <c r="E24" s="26"/>
      <c r="F24" s="26"/>
      <c r="G24" s="26"/>
      <c r="H24" s="26"/>
      <c r="I24" s="114">
        <v>3692</v>
      </c>
      <c r="J24" s="73">
        <f t="shared" si="0"/>
        <v>1.1725958133374834E-2</v>
      </c>
      <c r="K24" s="114">
        <v>3077.9999999999995</v>
      </c>
      <c r="L24" s="73">
        <f t="shared" si="1"/>
        <v>8.9999999999999993E-3</v>
      </c>
      <c r="M24" s="25"/>
    </row>
    <row r="25" spans="1:13" s="33" customFormat="1" ht="12.75" customHeight="1" x14ac:dyDescent="0.2">
      <c r="A25" s="55">
        <v>19</v>
      </c>
      <c r="B25" s="74" t="s">
        <v>127</v>
      </c>
      <c r="C25" s="90">
        <f>SUM(C14:C24)</f>
        <v>137456</v>
      </c>
      <c r="D25" s="76">
        <f>C25/$C$10</f>
        <v>0.48399999999999999</v>
      </c>
      <c r="E25" s="77"/>
      <c r="F25" s="77"/>
      <c r="G25" s="77"/>
      <c r="H25" s="77"/>
      <c r="I25" s="90">
        <f>SUM(I14:I24)</f>
        <v>157763</v>
      </c>
      <c r="J25" s="76">
        <f t="shared" si="0"/>
        <v>0.50106238705189976</v>
      </c>
      <c r="K25" s="90">
        <f>SUM(K14:K24)</f>
        <v>190924</v>
      </c>
      <c r="L25" s="76">
        <f>K25/$K$10</f>
        <v>0.55825730994152045</v>
      </c>
      <c r="M25" s="68"/>
    </row>
    <row r="26" spans="1:13" s="33" customFormat="1" ht="12.75" customHeight="1" x14ac:dyDescent="0.2">
      <c r="A26" s="55">
        <v>20</v>
      </c>
      <c r="B26" s="74" t="s">
        <v>128</v>
      </c>
      <c r="C26" s="90">
        <f>C10-C25</f>
        <v>146544</v>
      </c>
      <c r="D26" s="76">
        <f>C26/$C$10</f>
        <v>0.51600000000000001</v>
      </c>
      <c r="E26" s="77"/>
      <c r="F26" s="77"/>
      <c r="G26" s="77"/>
      <c r="H26" s="77"/>
      <c r="I26" s="90">
        <f>I10-I25</f>
        <v>157094</v>
      </c>
      <c r="J26" s="76">
        <f t="shared" si="0"/>
        <v>0.49893761294810024</v>
      </c>
      <c r="K26" s="90">
        <f>K10-K25</f>
        <v>151076</v>
      </c>
      <c r="L26" s="76">
        <f>K26/$K$10</f>
        <v>0.44174269005847955</v>
      </c>
      <c r="M26" s="68"/>
    </row>
    <row r="27" spans="1:13" s="33" customFormat="1" ht="12.75" customHeight="1" x14ac:dyDescent="0.2">
      <c r="A27" s="55">
        <v>21</v>
      </c>
      <c r="B27" s="27" t="s">
        <v>14</v>
      </c>
      <c r="C27" s="115">
        <v>3408</v>
      </c>
      <c r="D27" s="76">
        <f>C27/$C$10</f>
        <v>1.2E-2</v>
      </c>
      <c r="E27" s="77"/>
      <c r="F27" s="77"/>
      <c r="G27" s="77"/>
      <c r="H27" s="77"/>
      <c r="I27" s="115">
        <v>3408</v>
      </c>
      <c r="J27" s="76">
        <f t="shared" si="0"/>
        <v>1.0823961353884462E-2</v>
      </c>
      <c r="K27" s="115">
        <v>3420</v>
      </c>
      <c r="L27" s="76">
        <f>K27/$K$10</f>
        <v>0.01</v>
      </c>
      <c r="M27" s="68"/>
    </row>
    <row r="28" spans="1:13" ht="13.5" customHeight="1" x14ac:dyDescent="0.2">
      <c r="A28" s="55">
        <v>22</v>
      </c>
      <c r="B28" s="74" t="s">
        <v>129</v>
      </c>
      <c r="C28" s="91">
        <f>C26-C27</f>
        <v>143136</v>
      </c>
      <c r="D28" s="92">
        <f>C28/$C$10</f>
        <v>0.504</v>
      </c>
      <c r="E28" s="44"/>
      <c r="F28" s="44"/>
      <c r="G28" s="44"/>
      <c r="H28" s="44"/>
      <c r="I28" s="91">
        <f>I26-I27</f>
        <v>153686</v>
      </c>
      <c r="J28" s="92">
        <f t="shared" si="0"/>
        <v>0.48811365159421577</v>
      </c>
      <c r="K28" s="91">
        <f>K26-K27</f>
        <v>147656</v>
      </c>
      <c r="L28" s="92">
        <f>K28/$K$10</f>
        <v>0.43174269005847954</v>
      </c>
      <c r="M28" s="68"/>
    </row>
    <row r="29" spans="1:13" ht="13.5" customHeight="1" x14ac:dyDescent="0.2">
      <c r="A29" s="55"/>
      <c r="B29" s="93"/>
      <c r="C29" s="68"/>
      <c r="D29" s="94"/>
      <c r="E29" s="46"/>
      <c r="F29" s="46"/>
      <c r="G29" s="46"/>
      <c r="H29" s="46"/>
      <c r="I29" s="68"/>
      <c r="J29" s="94"/>
      <c r="K29" s="68"/>
      <c r="L29" s="94"/>
      <c r="M29" s="68"/>
    </row>
    <row r="30" spans="1:13" ht="12.75" customHeight="1" x14ac:dyDescent="0.2">
      <c r="B30" s="16" t="s">
        <v>130</v>
      </c>
      <c r="K30" s="40"/>
      <c r="M30" s="95"/>
    </row>
    <row r="31" spans="1:13" s="3" customFormat="1" ht="12.75" customHeight="1" x14ac:dyDescent="0.2">
      <c r="A31" s="28"/>
      <c r="B31" s="3" t="s">
        <v>131</v>
      </c>
      <c r="C31" s="96">
        <f>C10</f>
        <v>284000</v>
      </c>
      <c r="I31" s="96">
        <f>I10</f>
        <v>314857</v>
      </c>
      <c r="K31" s="96">
        <f>K10</f>
        <v>342000</v>
      </c>
      <c r="M31" s="97"/>
    </row>
    <row r="32" spans="1:13" s="3" customFormat="1" ht="12.75" customHeight="1" x14ac:dyDescent="0.2">
      <c r="A32" s="28">
        <f>-Zusammenfassung!E22</f>
        <v>0</v>
      </c>
      <c r="B32" s="3" t="s">
        <v>133</v>
      </c>
      <c r="C32" s="96">
        <f>C16</f>
        <v>0</v>
      </c>
      <c r="I32" s="96">
        <f>I16</f>
        <v>2307</v>
      </c>
      <c r="K32" s="96">
        <f>K16</f>
        <v>4500</v>
      </c>
      <c r="M32" s="97"/>
    </row>
    <row r="33" spans="1:14" s="3" customFormat="1" ht="12.75" customHeight="1" x14ac:dyDescent="0.2">
      <c r="A33" s="28" t="s">
        <v>134</v>
      </c>
      <c r="B33" s="3" t="s">
        <v>135</v>
      </c>
      <c r="C33" s="96">
        <f>C10-C16</f>
        <v>284000</v>
      </c>
      <c r="I33" s="96">
        <f>I10-I16</f>
        <v>312550</v>
      </c>
      <c r="K33" s="96">
        <f>K10-K16</f>
        <v>337500</v>
      </c>
      <c r="M33" s="97"/>
    </row>
    <row r="34" spans="1:14" s="3" customFormat="1" ht="12.75" customHeight="1" x14ac:dyDescent="0.2">
      <c r="A34" s="28"/>
      <c r="B34" s="3" t="s">
        <v>136</v>
      </c>
      <c r="C34" s="96">
        <f>C10/C35</f>
        <v>51636.36363636364</v>
      </c>
      <c r="D34" s="10"/>
      <c r="E34" s="10"/>
      <c r="F34" s="10"/>
      <c r="G34" s="10"/>
      <c r="H34" s="10"/>
      <c r="I34" s="96">
        <f>I10/I35</f>
        <v>52476.166666666664</v>
      </c>
      <c r="J34" s="10"/>
      <c r="K34" s="96">
        <f>K10/K35</f>
        <v>51044.776119402981</v>
      </c>
      <c r="L34" s="10"/>
      <c r="M34" s="98"/>
    </row>
    <row r="35" spans="1:14" s="3" customFormat="1" ht="12.75" customHeight="1" x14ac:dyDescent="0.2">
      <c r="A35" s="28"/>
      <c r="B35" s="3" t="s">
        <v>137</v>
      </c>
      <c r="C35" s="116">
        <v>5.5</v>
      </c>
      <c r="D35" s="99"/>
      <c r="E35" s="99"/>
      <c r="F35" s="99"/>
      <c r="G35" s="99"/>
      <c r="H35" s="99"/>
      <c r="I35" s="116">
        <v>6</v>
      </c>
      <c r="J35" s="99"/>
      <c r="K35" s="116">
        <v>6.7</v>
      </c>
      <c r="L35" s="100"/>
      <c r="M35" s="100"/>
    </row>
    <row r="36" spans="1:14" s="3" customFormat="1" ht="12.75" customHeight="1" x14ac:dyDescent="0.2">
      <c r="A36" s="28"/>
      <c r="B36" s="3" t="s">
        <v>138</v>
      </c>
      <c r="C36" s="116">
        <v>1</v>
      </c>
      <c r="D36" s="99"/>
      <c r="E36" s="99"/>
      <c r="F36" s="99"/>
      <c r="G36" s="99"/>
      <c r="H36" s="99"/>
      <c r="I36" s="116">
        <v>1</v>
      </c>
      <c r="J36" s="99"/>
      <c r="K36" s="116">
        <v>1</v>
      </c>
      <c r="L36" s="100"/>
      <c r="M36" s="100"/>
    </row>
    <row r="37" spans="1:14" s="3" customFormat="1" ht="12.75" customHeight="1" x14ac:dyDescent="0.2">
      <c r="A37" s="28"/>
      <c r="B37" s="3" t="s">
        <v>139</v>
      </c>
      <c r="C37" s="96">
        <f>C14/(C35-C36)</f>
        <v>15462.222222222223</v>
      </c>
      <c r="I37" s="96">
        <f>I14/(I35-I36)</f>
        <v>17516</v>
      </c>
      <c r="K37" s="96">
        <f>K14/(K35-K36)</f>
        <v>19865.964912280702</v>
      </c>
      <c r="M37" s="96"/>
    </row>
    <row r="38" spans="1:14" s="3" customFormat="1" ht="12.75" customHeight="1" x14ac:dyDescent="0.2">
      <c r="A38" s="28"/>
      <c r="B38" s="3" t="s">
        <v>149</v>
      </c>
      <c r="C38" s="101">
        <f>C28</f>
        <v>143136</v>
      </c>
      <c r="D38" s="101"/>
      <c r="E38" s="101"/>
      <c r="F38" s="101"/>
      <c r="G38" s="101"/>
      <c r="H38" s="101"/>
      <c r="I38" s="101">
        <f>I28</f>
        <v>153686</v>
      </c>
      <c r="J38" s="101"/>
      <c r="K38" s="101">
        <f>K28</f>
        <v>147656</v>
      </c>
      <c r="L38" s="102"/>
      <c r="M38" s="103"/>
    </row>
    <row r="39" spans="1:14" s="3" customFormat="1" ht="12.75" customHeight="1" x14ac:dyDescent="0.2">
      <c r="A39" s="28"/>
      <c r="B39" s="3" t="s">
        <v>141</v>
      </c>
      <c r="C39" s="101">
        <f>C38/C36</f>
        <v>143136</v>
      </c>
      <c r="D39" s="101"/>
      <c r="E39" s="101"/>
      <c r="F39" s="101"/>
      <c r="G39" s="101"/>
      <c r="H39" s="101"/>
      <c r="I39" s="101">
        <f>I38/I36</f>
        <v>153686</v>
      </c>
      <c r="J39" s="101"/>
      <c r="K39" s="101">
        <f>K38/K36</f>
        <v>147656</v>
      </c>
      <c r="L39" s="103"/>
      <c r="M39" s="103"/>
    </row>
    <row r="40" spans="1:14" ht="12.75" customHeight="1" x14ac:dyDescent="0.2">
      <c r="C40" s="121"/>
      <c r="D40" s="121"/>
      <c r="E40" s="121"/>
      <c r="F40" s="121"/>
      <c r="G40" s="121"/>
      <c r="H40" s="121"/>
      <c r="I40" s="121"/>
      <c r="J40" s="121"/>
      <c r="K40" s="121"/>
      <c r="L40" s="121"/>
      <c r="M40" s="121"/>
    </row>
    <row r="41" spans="1:14" ht="12.75" customHeight="1" x14ac:dyDescent="0.2">
      <c r="A41" s="120" t="s">
        <v>290</v>
      </c>
      <c r="B41" s="120"/>
      <c r="C41" s="122"/>
      <c r="D41" s="122"/>
      <c r="E41" s="122"/>
      <c r="F41" s="122"/>
      <c r="G41" s="122"/>
      <c r="H41" s="122"/>
      <c r="I41" s="122"/>
      <c r="J41" s="122"/>
      <c r="K41" s="122"/>
      <c r="L41" s="122"/>
      <c r="M41" s="122"/>
    </row>
    <row r="42" spans="1:14" ht="12.75" customHeight="1" x14ac:dyDescent="0.2">
      <c r="A42" s="302"/>
      <c r="B42" s="302"/>
      <c r="C42" s="302"/>
      <c r="D42" s="302"/>
      <c r="E42" s="302"/>
      <c r="F42" s="302"/>
      <c r="G42" s="302"/>
      <c r="H42" s="302"/>
      <c r="I42" s="302"/>
      <c r="J42" s="302"/>
      <c r="K42" s="302"/>
      <c r="L42" s="302"/>
      <c r="M42" s="302"/>
    </row>
    <row r="43" spans="1:14" ht="14.25" customHeight="1" x14ac:dyDescent="0.2">
      <c r="A43" s="29"/>
      <c r="B43" s="302" t="s">
        <v>142</v>
      </c>
      <c r="C43" s="302"/>
      <c r="D43" s="302"/>
      <c r="E43" s="302"/>
      <c r="F43" s="302"/>
      <c r="G43" s="302"/>
      <c r="H43" s="302"/>
      <c r="I43" s="302"/>
      <c r="J43" s="302"/>
      <c r="K43" s="302"/>
      <c r="L43" s="302"/>
      <c r="M43" s="302"/>
      <c r="N43" s="302"/>
    </row>
    <row r="44" spans="1:14" ht="12.75" customHeight="1" x14ac:dyDescent="0.2">
      <c r="B44" s="302"/>
      <c r="C44" s="302"/>
      <c r="D44" s="302"/>
      <c r="E44" s="302"/>
      <c r="F44" s="302"/>
      <c r="G44" s="302"/>
      <c r="H44" s="302"/>
      <c r="I44" s="302"/>
      <c r="J44" s="302"/>
      <c r="K44" s="302"/>
      <c r="L44" s="302"/>
      <c r="M44" s="302"/>
      <c r="N44" s="302"/>
    </row>
    <row r="83" spans="2:2" ht="12.75" customHeight="1" x14ac:dyDescent="0.2"/>
  </sheetData>
  <customSheetViews>
    <customSheetView guid="{EDA7E85B-A080-491F-BA45-03CC8233F90A}" showPageBreaks="1" showGridLines="0" printArea="1" hiddenColumns="1" view="pageLayout">
      <selection activeCell="G68" sqref="G68"/>
      <pageMargins left="0.7" right="0.7" top="0.78740157499999996" bottom="0.78740157499999996" header="0.3" footer="0.3"/>
      <printOptions horizontalCentered="1"/>
      <pageSetup paperSize="9" orientation="landscape" horizontalDpi="4294967292" verticalDpi="400" r:id="rId1"/>
      <headerFooter>
        <oddHeader>&amp;L&amp;"Arial,Fett"&amp;12Praxisbewertung - Vergleichszahlen</oddHeader>
        <oddFooter>&amp;L&amp;9
&amp;R&amp;9Seite &amp;P von &amp;N</oddFooter>
      </headerFooter>
    </customSheetView>
    <customSheetView guid="{08E4AC16-87FF-4147-BD67-D8B87376C474}" showPageBreaks="1" showGridLines="0" fitToPage="1" printArea="1" hiddenColumns="1" view="pageLayout">
      <selection activeCell="B6" sqref="B6"/>
      <pageMargins left="0.31496062992125984" right="0.31496062992125984" top="0.31496062992125984" bottom="0.31496062992125984" header="0.51181102362204722" footer="0.51181102362204722"/>
      <printOptions horizontalCentered="1"/>
      <pageSetup paperSize="9" scale="81" orientation="landscape" horizontalDpi="4294967292" verticalDpi="400" r:id="rId2"/>
      <headerFooter alignWithMargins="0">
        <oddFooter>&amp;L&amp;9Stand August 2015
(c) Copyright Deubner Verlag GmbH &amp;&amp; Co. KG  - www.deubner-verlag.de&amp;R&amp;9Seite &amp;P von &amp;N</oddFooter>
      </headerFooter>
    </customSheetView>
  </customSheetViews>
  <mergeCells count="8">
    <mergeCell ref="B44:N44"/>
    <mergeCell ref="A42:M42"/>
    <mergeCell ref="C1:M1"/>
    <mergeCell ref="C4:L4"/>
    <mergeCell ref="C5:D5"/>
    <mergeCell ref="I5:J5"/>
    <mergeCell ref="K5:L5"/>
    <mergeCell ref="B43:N43"/>
  </mergeCells>
  <printOptions horizontalCentered="1"/>
  <pageMargins left="0.7" right="0.7" top="0.78740157499999996" bottom="0.78740157499999996" header="0.3" footer="0.3"/>
  <pageSetup paperSize="9" orientation="landscape" horizontalDpi="4294967292" verticalDpi="400" r:id="rId3"/>
  <headerFooter>
    <oddHeader>&amp;L&amp;"Arial,Fett"&amp;12Praxisbewertung - Vergleichszahlen</oddHeader>
    <oddFooter>&amp;L&amp;9
&amp;R&amp;9Seite &amp;P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3"/>
  <sheetViews>
    <sheetView showGridLines="0" tabSelected="1" view="pageLayout" topLeftCell="A16" zoomScale="95" zoomScaleNormal="100" zoomScalePageLayoutView="95" workbookViewId="0">
      <selection activeCell="G68" sqref="G68"/>
    </sheetView>
  </sheetViews>
  <sheetFormatPr baseColWidth="10" defaultColWidth="9.140625" defaultRowHeight="12.75" customHeight="1" x14ac:dyDescent="0.2"/>
  <cols>
    <col min="1" max="1" width="3.7109375" style="39" customWidth="1"/>
    <col min="2" max="2" width="53.85546875" style="17" customWidth="1"/>
    <col min="3" max="3" width="11.28515625" style="127" customWidth="1"/>
    <col min="4" max="4" width="11.7109375" style="17" customWidth="1"/>
    <col min="5" max="8" width="9.140625" style="17" hidden="1" customWidth="1"/>
    <col min="9" max="9" width="11.5703125" style="127" customWidth="1"/>
    <col min="10" max="10" width="11.85546875" style="17" customWidth="1"/>
    <col min="11" max="11" width="11" style="127" customWidth="1"/>
    <col min="12" max="12" width="11.5703125" style="17" customWidth="1"/>
    <col min="13" max="13" width="10.7109375" style="127" customWidth="1"/>
    <col min="14" max="14" width="10.5703125" style="165" customWidth="1"/>
    <col min="15" max="15" width="10.7109375" style="127" customWidth="1"/>
    <col min="16" max="16" width="10.5703125" style="165" customWidth="1"/>
    <col min="17" max="16384" width="9.140625" style="17"/>
  </cols>
  <sheetData>
    <row r="1" spans="1:16" s="33" customFormat="1" ht="24" customHeight="1" x14ac:dyDescent="0.2">
      <c r="A1" s="30"/>
      <c r="B1" s="31" t="s">
        <v>146</v>
      </c>
      <c r="C1" s="303" t="s">
        <v>148</v>
      </c>
      <c r="D1" s="303"/>
      <c r="E1" s="303"/>
      <c r="F1" s="303"/>
      <c r="G1" s="303"/>
      <c r="H1" s="303"/>
      <c r="I1" s="303"/>
      <c r="J1" s="303"/>
      <c r="K1" s="303"/>
      <c r="L1" s="303"/>
      <c r="M1" s="303"/>
      <c r="N1" s="153"/>
      <c r="O1" s="153"/>
      <c r="P1" s="153"/>
    </row>
    <row r="2" spans="1:16" s="38" customFormat="1" ht="15.95" customHeight="1" x14ac:dyDescent="0.35">
      <c r="A2" s="30"/>
      <c r="B2" s="34" t="s">
        <v>147</v>
      </c>
      <c r="C2" s="176" t="s">
        <v>113</v>
      </c>
      <c r="D2" s="36"/>
      <c r="E2" s="37"/>
      <c r="F2" s="37"/>
      <c r="G2" s="37"/>
      <c r="H2" s="37"/>
      <c r="I2" s="143"/>
      <c r="J2" s="32"/>
      <c r="K2" s="143"/>
      <c r="L2" s="32"/>
      <c r="M2" s="143"/>
      <c r="N2" s="154"/>
      <c r="O2" s="143"/>
      <c r="P2" s="154"/>
    </row>
    <row r="4" spans="1:16" ht="12.75" customHeight="1" x14ac:dyDescent="0.2">
      <c r="C4" s="128"/>
      <c r="D4" s="123"/>
      <c r="E4" s="123"/>
      <c r="F4" s="123"/>
      <c r="G4" s="123"/>
      <c r="H4" s="123"/>
      <c r="I4" s="144"/>
      <c r="J4" s="123"/>
      <c r="K4" s="144"/>
      <c r="L4" s="124"/>
      <c r="M4" s="304" t="s">
        <v>164</v>
      </c>
      <c r="N4" s="306"/>
      <c r="O4" s="304" t="s">
        <v>170</v>
      </c>
      <c r="P4" s="306"/>
    </row>
    <row r="5" spans="1:16" s="46" customFormat="1" ht="12.75" customHeight="1" x14ac:dyDescent="0.2">
      <c r="A5" s="42"/>
      <c r="B5" s="43"/>
      <c r="C5" s="307">
        <v>2017</v>
      </c>
      <c r="D5" s="308"/>
      <c r="E5" s="44"/>
      <c r="F5" s="44"/>
      <c r="G5" s="44"/>
      <c r="H5" s="44"/>
      <c r="I5" s="309">
        <v>2018</v>
      </c>
      <c r="J5" s="308"/>
      <c r="K5" s="307">
        <v>2019</v>
      </c>
      <c r="L5" s="308"/>
      <c r="M5" s="307" t="s">
        <v>165</v>
      </c>
      <c r="N5" s="308"/>
      <c r="O5" s="307" t="s">
        <v>171</v>
      </c>
      <c r="P5" s="308"/>
    </row>
    <row r="6" spans="1:16" ht="12.75" customHeight="1" x14ac:dyDescent="0.2">
      <c r="A6" s="47"/>
      <c r="B6" s="48" t="s">
        <v>150</v>
      </c>
      <c r="C6" s="126" t="s">
        <v>83</v>
      </c>
      <c r="D6" s="50" t="s">
        <v>1</v>
      </c>
      <c r="E6" s="46"/>
      <c r="F6" s="46"/>
      <c r="G6" s="46"/>
      <c r="H6" s="46"/>
      <c r="I6" s="142" t="s">
        <v>83</v>
      </c>
      <c r="J6" s="52" t="s">
        <v>1</v>
      </c>
      <c r="K6" s="142" t="s">
        <v>83</v>
      </c>
      <c r="L6" s="53" t="s">
        <v>1</v>
      </c>
      <c r="M6" s="142" t="s">
        <v>83</v>
      </c>
      <c r="N6" s="125" t="s">
        <v>1</v>
      </c>
      <c r="O6" s="142" t="s">
        <v>83</v>
      </c>
      <c r="P6" s="125" t="s">
        <v>1</v>
      </c>
    </row>
    <row r="7" spans="1:16" ht="12.75" customHeight="1" x14ac:dyDescent="0.2">
      <c r="A7" s="55" t="s">
        <v>2</v>
      </c>
      <c r="B7" s="56" t="s">
        <v>151</v>
      </c>
      <c r="C7" s="129">
        <f>'Ausgangsdaten Kostenstruktur'!C10</f>
        <v>284000</v>
      </c>
      <c r="D7" s="58">
        <f>C7/$C$10</f>
        <v>1</v>
      </c>
      <c r="E7" s="46"/>
      <c r="F7" s="46"/>
      <c r="G7" s="46"/>
      <c r="H7" s="46"/>
      <c r="I7" s="129">
        <f>'Ausgangsdaten Kostenstruktur'!I10</f>
        <v>314857</v>
      </c>
      <c r="J7" s="58">
        <f>I7/$I$10</f>
        <v>1.0140322061191627</v>
      </c>
      <c r="K7" s="129">
        <f>'Ausgangsdaten Kostenstruktur'!K10</f>
        <v>342000</v>
      </c>
      <c r="L7" s="58">
        <f>K7/$K$10</f>
        <v>1.0071442454369297</v>
      </c>
      <c r="M7" s="147"/>
      <c r="N7" s="155"/>
      <c r="O7" s="147"/>
      <c r="P7" s="155"/>
    </row>
    <row r="8" spans="1:16" ht="12.75" customHeight="1" x14ac:dyDescent="0.2">
      <c r="A8" s="55" t="s">
        <v>3</v>
      </c>
      <c r="B8" s="59" t="s">
        <v>152</v>
      </c>
      <c r="C8" s="130">
        <v>0</v>
      </c>
      <c r="D8" s="60">
        <f>C8/$C$10</f>
        <v>0</v>
      </c>
      <c r="E8" s="61"/>
      <c r="F8" s="61"/>
      <c r="G8" s="61"/>
      <c r="H8" s="61"/>
      <c r="I8" s="130">
        <v>3500</v>
      </c>
      <c r="J8" s="62">
        <f>I8/$I$10</f>
        <v>1.1272141706924315E-2</v>
      </c>
      <c r="K8" s="145">
        <v>2100</v>
      </c>
      <c r="L8" s="58">
        <f>K8/$K$10</f>
        <v>6.1842190509285161E-3</v>
      </c>
      <c r="M8" s="147"/>
      <c r="N8" s="155"/>
      <c r="O8" s="147"/>
      <c r="P8" s="155"/>
    </row>
    <row r="9" spans="1:16" ht="12.75" customHeight="1" x14ac:dyDescent="0.2">
      <c r="A9" s="55">
        <v>3</v>
      </c>
      <c r="B9" s="59" t="s">
        <v>153</v>
      </c>
      <c r="C9" s="131">
        <v>0</v>
      </c>
      <c r="D9" s="63">
        <f>C9/$C$10</f>
        <v>0</v>
      </c>
      <c r="E9" s="61"/>
      <c r="F9" s="61"/>
      <c r="G9" s="61"/>
      <c r="H9" s="61"/>
      <c r="I9" s="131">
        <v>857</v>
      </c>
      <c r="J9" s="64">
        <f>I9/$C$10</f>
        <v>3.0176056338028171E-3</v>
      </c>
      <c r="K9" s="145">
        <v>326</v>
      </c>
      <c r="L9" s="58">
        <f>K9/$K$10</f>
        <v>9.60026386001284E-4</v>
      </c>
      <c r="M9" s="147"/>
      <c r="N9" s="155"/>
      <c r="O9" s="147"/>
      <c r="P9" s="155"/>
    </row>
    <row r="10" spans="1:16" ht="12.75" customHeight="1" thickBot="1" x14ac:dyDescent="0.25">
      <c r="A10" s="55">
        <v>4</v>
      </c>
      <c r="B10" s="65" t="s">
        <v>154</v>
      </c>
      <c r="C10" s="132">
        <f>C7-C8-C9</f>
        <v>284000</v>
      </c>
      <c r="D10" s="67">
        <f>C10/C10</f>
        <v>1</v>
      </c>
      <c r="E10" s="46"/>
      <c r="F10" s="46"/>
      <c r="G10" s="46"/>
      <c r="H10" s="46"/>
      <c r="I10" s="132">
        <f>I7-I8-I9</f>
        <v>310500</v>
      </c>
      <c r="J10" s="67">
        <f>I10/I10</f>
        <v>1</v>
      </c>
      <c r="K10" s="132">
        <f>K7-K8-K9</f>
        <v>339574</v>
      </c>
      <c r="L10" s="67">
        <f>K10/K10</f>
        <v>1</v>
      </c>
      <c r="M10" s="132">
        <f>(C10+I10+K10)/3</f>
        <v>311358</v>
      </c>
      <c r="N10" s="156">
        <f>M10/M10</f>
        <v>1</v>
      </c>
      <c r="O10" s="132">
        <v>284000</v>
      </c>
      <c r="P10" s="156">
        <f>O10/O10</f>
        <v>1</v>
      </c>
    </row>
    <row r="11" spans="1:16" ht="12.75" customHeight="1" x14ac:dyDescent="0.2">
      <c r="A11" s="55">
        <v>5</v>
      </c>
      <c r="B11" s="20" t="s">
        <v>281</v>
      </c>
      <c r="C11" s="133">
        <f>'Ausgangsdaten Kostenstruktur'!C14</f>
        <v>69580</v>
      </c>
      <c r="D11" s="70">
        <f>C11/$C$10</f>
        <v>0.245</v>
      </c>
      <c r="E11" s="46"/>
      <c r="F11" s="46"/>
      <c r="G11" s="46"/>
      <c r="H11" s="46"/>
      <c r="I11" s="133">
        <f>'Ausgangsdaten Kostenstruktur'!I14</f>
        <v>87580</v>
      </c>
      <c r="J11" s="70">
        <f>I11/$I$10</f>
        <v>0.28206119162640902</v>
      </c>
      <c r="K11" s="133">
        <f>'Ausgangsdaten Kostenstruktur'!K14</f>
        <v>113236</v>
      </c>
      <c r="L11" s="70">
        <f>K11/$K$10</f>
        <v>0.33346487069092451</v>
      </c>
      <c r="M11" s="148"/>
      <c r="N11" s="157"/>
      <c r="O11" s="148"/>
      <c r="P11" s="157"/>
    </row>
    <row r="12" spans="1:16" ht="12.75" customHeight="1" x14ac:dyDescent="0.2">
      <c r="A12" s="55">
        <v>6</v>
      </c>
      <c r="B12" s="20" t="s">
        <v>283</v>
      </c>
      <c r="C12" s="134">
        <v>-2400</v>
      </c>
      <c r="D12" s="70">
        <f>C12/$C$10</f>
        <v>-8.4507042253521118E-3</v>
      </c>
      <c r="E12" s="46"/>
      <c r="F12" s="46"/>
      <c r="G12" s="46"/>
      <c r="H12" s="46"/>
      <c r="I12" s="134">
        <v>-2400</v>
      </c>
      <c r="J12" s="70">
        <f>I12/$I$10</f>
        <v>-7.7294685990338162E-3</v>
      </c>
      <c r="K12" s="134">
        <v>-3600</v>
      </c>
      <c r="L12" s="70">
        <f>K12/$K$10</f>
        <v>-1.0601518373020313E-2</v>
      </c>
      <c r="M12" s="149"/>
      <c r="N12" s="157"/>
      <c r="O12" s="149"/>
      <c r="P12" s="157"/>
    </row>
    <row r="13" spans="1:16" ht="12.75" customHeight="1" x14ac:dyDescent="0.2">
      <c r="A13" s="55">
        <v>7</v>
      </c>
      <c r="B13" s="20" t="s">
        <v>284</v>
      </c>
      <c r="C13" s="135">
        <v>500</v>
      </c>
      <c r="D13" s="73">
        <f>C13/$C$10</f>
        <v>1.7605633802816902E-3</v>
      </c>
      <c r="E13" s="46"/>
      <c r="F13" s="46"/>
      <c r="G13" s="46"/>
      <c r="H13" s="46"/>
      <c r="I13" s="135">
        <v>500</v>
      </c>
      <c r="J13" s="73">
        <f>I13/$I$10</f>
        <v>1.6103059581320451E-3</v>
      </c>
      <c r="K13" s="135">
        <v>500</v>
      </c>
      <c r="L13" s="73">
        <f>K13/$K$10</f>
        <v>1.4724331073639324E-3</v>
      </c>
      <c r="M13" s="150"/>
      <c r="N13" s="158"/>
      <c r="O13" s="150"/>
      <c r="P13" s="158"/>
    </row>
    <row r="14" spans="1:16" s="33" customFormat="1" ht="12.75" customHeight="1" x14ac:dyDescent="0.2">
      <c r="A14" s="55">
        <v>8</v>
      </c>
      <c r="B14" s="74" t="s">
        <v>156</v>
      </c>
      <c r="C14" s="136">
        <f>SUM(C11:C13)</f>
        <v>67680</v>
      </c>
      <c r="D14" s="76">
        <f>C14/$C$10</f>
        <v>0.23830985915492958</v>
      </c>
      <c r="E14" s="77"/>
      <c r="F14" s="77"/>
      <c r="G14" s="77"/>
      <c r="H14" s="77"/>
      <c r="I14" s="136">
        <f>SUM(I11:I13)</f>
        <v>85680</v>
      </c>
      <c r="J14" s="76">
        <f t="shared" ref="J14:J26" si="0">I14/$I$10</f>
        <v>0.27594202898550724</v>
      </c>
      <c r="K14" s="136">
        <f>SUM(K11:K13)</f>
        <v>110136</v>
      </c>
      <c r="L14" s="76">
        <f>K14/$K$10</f>
        <v>0.32433578542526814</v>
      </c>
      <c r="M14" s="136">
        <f>(C14+I14+K14)/3</f>
        <v>87832</v>
      </c>
      <c r="N14" s="159">
        <f>M14/$M$10</f>
        <v>0.28209328168860281</v>
      </c>
      <c r="O14" s="136">
        <f>'Vergleichswerte-StaBu-PraktArzt'!C14</f>
        <v>69580</v>
      </c>
      <c r="P14" s="159">
        <f>O14/$O$10</f>
        <v>0.245</v>
      </c>
    </row>
    <row r="15" spans="1:16" s="33" customFormat="1" ht="12.75" customHeight="1" x14ac:dyDescent="0.2">
      <c r="A15" s="21">
        <v>9</v>
      </c>
      <c r="B15" s="78" t="s">
        <v>155</v>
      </c>
      <c r="C15" s="137">
        <f>'Ausgangsdaten Kostenstruktur'!C25-'Ausgangsdaten Kostenstruktur'!C14</f>
        <v>67876</v>
      </c>
      <c r="D15" s="80">
        <f>C15/$C$10</f>
        <v>0.23899999999999999</v>
      </c>
      <c r="E15" s="22"/>
      <c r="F15" s="22"/>
      <c r="G15" s="22"/>
      <c r="H15" s="22"/>
      <c r="I15" s="137">
        <f>'Ausgangsdaten Kostenstruktur'!I25-'Ausgangsdaten Kostenstruktur'!I14</f>
        <v>70183</v>
      </c>
      <c r="J15" s="80">
        <f t="shared" si="0"/>
        <v>0.22603220611916264</v>
      </c>
      <c r="K15" s="137">
        <f>'Ausgangsdaten Kostenstruktur'!K25-'Ausgangsdaten Kostenstruktur'!K14</f>
        <v>77688</v>
      </c>
      <c r="L15" s="80">
        <f t="shared" ref="L15:L24" si="1">K15/$K$10</f>
        <v>0.22878076648977838</v>
      </c>
      <c r="M15" s="151"/>
      <c r="N15" s="160"/>
      <c r="O15" s="151"/>
      <c r="P15" s="160"/>
    </row>
    <row r="16" spans="1:16" s="33" customFormat="1" ht="12.75" customHeight="1" x14ac:dyDescent="0.2">
      <c r="A16" s="81">
        <v>10</v>
      </c>
      <c r="B16" s="20" t="s">
        <v>157</v>
      </c>
      <c r="C16" s="236">
        <v>0</v>
      </c>
      <c r="D16" s="237">
        <f t="shared" ref="D16:D24" si="2">C16/$C$10</f>
        <v>0</v>
      </c>
      <c r="E16" s="238"/>
      <c r="F16" s="238"/>
      <c r="G16" s="238"/>
      <c r="H16" s="238"/>
      <c r="I16" s="236">
        <v>0</v>
      </c>
      <c r="J16" s="237">
        <f t="shared" si="0"/>
        <v>0</v>
      </c>
      <c r="K16" s="236">
        <v>0</v>
      </c>
      <c r="L16" s="237">
        <f t="shared" si="1"/>
        <v>0</v>
      </c>
      <c r="M16" s="151"/>
      <c r="N16" s="161"/>
      <c r="O16" s="151"/>
      <c r="P16" s="161"/>
    </row>
    <row r="17" spans="1:16" s="88" customFormat="1" ht="12.75" customHeight="1" x14ac:dyDescent="0.2">
      <c r="A17" s="83" t="s">
        <v>8</v>
      </c>
      <c r="B17" s="84" t="s">
        <v>168</v>
      </c>
      <c r="C17" s="236">
        <v>3000</v>
      </c>
      <c r="D17" s="239">
        <f t="shared" si="2"/>
        <v>1.0563380281690141E-2</v>
      </c>
      <c r="E17" s="240"/>
      <c r="F17" s="240"/>
      <c r="G17" s="240"/>
      <c r="H17" s="240"/>
      <c r="I17" s="236">
        <v>3000</v>
      </c>
      <c r="J17" s="239">
        <f t="shared" si="0"/>
        <v>9.6618357487922701E-3</v>
      </c>
      <c r="K17" s="236">
        <v>3000</v>
      </c>
      <c r="L17" s="239">
        <f t="shared" si="1"/>
        <v>8.8345986441835944E-3</v>
      </c>
      <c r="M17" s="151"/>
      <c r="N17" s="162"/>
      <c r="O17" s="151"/>
      <c r="P17" s="162"/>
    </row>
    <row r="18" spans="1:16" s="33" customFormat="1" ht="12.75" customHeight="1" x14ac:dyDescent="0.2">
      <c r="A18" s="81">
        <v>12</v>
      </c>
      <c r="B18" s="20"/>
      <c r="C18" s="236">
        <v>0</v>
      </c>
      <c r="D18" s="237">
        <f t="shared" si="2"/>
        <v>0</v>
      </c>
      <c r="E18" s="238"/>
      <c r="F18" s="238"/>
      <c r="G18" s="238"/>
      <c r="H18" s="238"/>
      <c r="I18" s="236">
        <v>0</v>
      </c>
      <c r="J18" s="237">
        <f t="shared" si="0"/>
        <v>0</v>
      </c>
      <c r="K18" s="236">
        <v>0</v>
      </c>
      <c r="L18" s="237">
        <f t="shared" si="1"/>
        <v>0</v>
      </c>
      <c r="M18" s="151"/>
      <c r="N18" s="161"/>
      <c r="O18" s="151"/>
      <c r="P18" s="161"/>
    </row>
    <row r="19" spans="1:16" s="33" customFormat="1" ht="12.75" customHeight="1" x14ac:dyDescent="0.2">
      <c r="A19" s="55" t="s">
        <v>10</v>
      </c>
      <c r="B19" s="20"/>
      <c r="C19" s="236">
        <v>0</v>
      </c>
      <c r="D19" s="241">
        <f t="shared" si="2"/>
        <v>0</v>
      </c>
      <c r="E19" s="238"/>
      <c r="F19" s="238"/>
      <c r="G19" s="238"/>
      <c r="H19" s="238"/>
      <c r="I19" s="236">
        <v>0</v>
      </c>
      <c r="J19" s="241">
        <f t="shared" si="0"/>
        <v>0</v>
      </c>
      <c r="K19" s="236">
        <v>0</v>
      </c>
      <c r="L19" s="241">
        <f t="shared" si="1"/>
        <v>0</v>
      </c>
      <c r="M19" s="151"/>
      <c r="N19" s="163"/>
      <c r="O19" s="151"/>
      <c r="P19" s="163"/>
    </row>
    <row r="20" spans="1:16" s="33" customFormat="1" ht="12.75" customHeight="1" x14ac:dyDescent="0.2">
      <c r="A20" s="55" t="s">
        <v>11</v>
      </c>
      <c r="B20" s="20" t="s">
        <v>225</v>
      </c>
      <c r="C20" s="236">
        <f>Zusammenfassung!C33/8-'Ausgangsdaten Kostenstruktur'!C21</f>
        <v>-623</v>
      </c>
      <c r="D20" s="241">
        <f t="shared" si="2"/>
        <v>-2.1936619718309859E-3</v>
      </c>
      <c r="E20" s="238"/>
      <c r="F20" s="238"/>
      <c r="G20" s="238"/>
      <c r="H20" s="238"/>
      <c r="I20" s="236">
        <f>Zusammenfassung!C33/8-'Ausgangsdaten Kostenstruktur'!I21</f>
        <v>-623</v>
      </c>
      <c r="J20" s="241">
        <f t="shared" si="0"/>
        <v>-2.0064412238325283E-3</v>
      </c>
      <c r="K20" s="236">
        <f>Zusammenfassung!C33/8-'Ausgangsdaten Kostenstruktur'!K21</f>
        <v>-873</v>
      </c>
      <c r="L20" s="241">
        <f t="shared" si="1"/>
        <v>-2.5708682054574263E-3</v>
      </c>
      <c r="M20" s="151"/>
      <c r="N20" s="163"/>
      <c r="O20" s="151"/>
      <c r="P20" s="163"/>
    </row>
    <row r="21" spans="1:16" s="33" customFormat="1" ht="12.75" customHeight="1" x14ac:dyDescent="0.2">
      <c r="A21" s="55">
        <v>15</v>
      </c>
      <c r="B21" s="20" t="s">
        <v>169</v>
      </c>
      <c r="C21" s="236">
        <v>-1250</v>
      </c>
      <c r="D21" s="241">
        <f t="shared" si="2"/>
        <v>-4.4014084507042256E-3</v>
      </c>
      <c r="E21" s="238"/>
      <c r="F21" s="238"/>
      <c r="G21" s="238"/>
      <c r="H21" s="238"/>
      <c r="I21" s="236">
        <v>-1250</v>
      </c>
      <c r="J21" s="241">
        <f t="shared" si="0"/>
        <v>-4.0257648953301124E-3</v>
      </c>
      <c r="K21" s="236">
        <v>-1250</v>
      </c>
      <c r="L21" s="241">
        <f t="shared" si="1"/>
        <v>-3.681082768409831E-3</v>
      </c>
      <c r="M21" s="151"/>
      <c r="N21" s="163"/>
      <c r="O21" s="151"/>
      <c r="P21" s="163"/>
    </row>
    <row r="22" spans="1:16" s="33" customFormat="1" ht="12.75" customHeight="1" x14ac:dyDescent="0.2">
      <c r="A22" s="55">
        <v>16</v>
      </c>
      <c r="B22" s="20"/>
      <c r="C22" s="236">
        <v>0</v>
      </c>
      <c r="D22" s="241">
        <f t="shared" si="2"/>
        <v>0</v>
      </c>
      <c r="E22" s="238"/>
      <c r="F22" s="238"/>
      <c r="G22" s="238"/>
      <c r="H22" s="238"/>
      <c r="I22" s="236">
        <v>0</v>
      </c>
      <c r="J22" s="241">
        <f t="shared" si="0"/>
        <v>0</v>
      </c>
      <c r="K22" s="236">
        <v>0</v>
      </c>
      <c r="L22" s="241">
        <f t="shared" si="1"/>
        <v>0</v>
      </c>
      <c r="M22" s="151"/>
      <c r="N22" s="163"/>
      <c r="O22" s="151"/>
      <c r="P22" s="163"/>
    </row>
    <row r="23" spans="1:16" s="33" customFormat="1" ht="12.75" customHeight="1" x14ac:dyDescent="0.2">
      <c r="A23" s="55">
        <v>17</v>
      </c>
      <c r="B23" s="20"/>
      <c r="C23" s="236">
        <v>0</v>
      </c>
      <c r="D23" s="241">
        <f t="shared" si="2"/>
        <v>0</v>
      </c>
      <c r="E23" s="238"/>
      <c r="F23" s="238"/>
      <c r="G23" s="238"/>
      <c r="H23" s="238"/>
      <c r="I23" s="236">
        <v>0</v>
      </c>
      <c r="J23" s="241">
        <f t="shared" si="0"/>
        <v>0</v>
      </c>
      <c r="K23" s="236">
        <v>0</v>
      </c>
      <c r="L23" s="241">
        <f t="shared" si="1"/>
        <v>0</v>
      </c>
      <c r="M23" s="151"/>
      <c r="N23" s="163"/>
      <c r="O23" s="151"/>
      <c r="P23" s="163"/>
    </row>
    <row r="24" spans="1:16" s="33" customFormat="1" ht="12.75" customHeight="1" x14ac:dyDescent="0.2">
      <c r="A24" s="55">
        <v>18</v>
      </c>
      <c r="B24" s="20" t="s">
        <v>166</v>
      </c>
      <c r="C24" s="242">
        <f>-'Ausgangsdaten Kostenstruktur'!C24</f>
        <v>-3692</v>
      </c>
      <c r="D24" s="243">
        <f t="shared" si="2"/>
        <v>-1.2999999999999999E-2</v>
      </c>
      <c r="E24" s="244"/>
      <c r="F24" s="244"/>
      <c r="G24" s="244"/>
      <c r="H24" s="244"/>
      <c r="I24" s="242">
        <f>-'Ausgangsdaten Kostenstruktur'!I24</f>
        <v>-3692</v>
      </c>
      <c r="J24" s="243">
        <f t="shared" si="0"/>
        <v>-1.1890499194847021E-2</v>
      </c>
      <c r="K24" s="242">
        <f>-'Ausgangsdaten Kostenstruktur'!K24</f>
        <v>-3077.9999999999995</v>
      </c>
      <c r="L24" s="243">
        <f t="shared" si="1"/>
        <v>-9.0642982089323663E-3</v>
      </c>
      <c r="M24" s="152"/>
      <c r="N24" s="164"/>
      <c r="O24" s="152"/>
      <c r="P24" s="164"/>
    </row>
    <row r="25" spans="1:16" s="33" customFormat="1" ht="12.75" customHeight="1" x14ac:dyDescent="0.2">
      <c r="A25" s="55">
        <v>19</v>
      </c>
      <c r="B25" s="74" t="s">
        <v>158</v>
      </c>
      <c r="C25" s="138">
        <f>SUM(C14:C24)</f>
        <v>132991</v>
      </c>
      <c r="D25" s="76">
        <f>C25/$C$10</f>
        <v>0.46827816901408453</v>
      </c>
      <c r="E25" s="77"/>
      <c r="F25" s="77"/>
      <c r="G25" s="77"/>
      <c r="H25" s="77"/>
      <c r="I25" s="138">
        <f>SUM(I14:I24)</f>
        <v>153298</v>
      </c>
      <c r="J25" s="76">
        <f t="shared" si="0"/>
        <v>0.4937133655394525</v>
      </c>
      <c r="K25" s="138">
        <f>SUM(K14:K24)</f>
        <v>185623</v>
      </c>
      <c r="L25" s="76">
        <f>K25/$K$10</f>
        <v>0.54663490137643045</v>
      </c>
      <c r="M25" s="138">
        <f>(C25+I25+K25)/3</f>
        <v>157304</v>
      </c>
      <c r="N25" s="159">
        <f>M25/$M$10</f>
        <v>0.50521907257883203</v>
      </c>
      <c r="O25" s="138">
        <f>'Vergleichswerte-StaBu-PraktArzt'!C25</f>
        <v>137456</v>
      </c>
      <c r="P25" s="159">
        <f>O25/$K$10</f>
        <v>0.4047895304116334</v>
      </c>
    </row>
    <row r="26" spans="1:16" s="33" customFormat="1" ht="12.75" customHeight="1" x14ac:dyDescent="0.2">
      <c r="A26" s="55">
        <v>20</v>
      </c>
      <c r="B26" s="74" t="s">
        <v>266</v>
      </c>
      <c r="C26" s="138">
        <f>C10-C25</f>
        <v>151009</v>
      </c>
      <c r="D26" s="76">
        <f>C26/$C$10</f>
        <v>0.53172183098591552</v>
      </c>
      <c r="E26" s="77"/>
      <c r="F26" s="77"/>
      <c r="G26" s="77"/>
      <c r="H26" s="77"/>
      <c r="I26" s="138">
        <f>I10-I25</f>
        <v>157202</v>
      </c>
      <c r="J26" s="76">
        <f t="shared" si="0"/>
        <v>0.50628663446054756</v>
      </c>
      <c r="K26" s="138">
        <f>K10-K25</f>
        <v>153951</v>
      </c>
      <c r="L26" s="76">
        <f>K26/$K$10</f>
        <v>0.45336509862356955</v>
      </c>
      <c r="M26" s="138">
        <f>M10-M25</f>
        <v>154054</v>
      </c>
      <c r="N26" s="159">
        <f>M26/$K$10</f>
        <v>0.4536684198436865</v>
      </c>
      <c r="O26" s="138">
        <f>O10-O25</f>
        <v>146544</v>
      </c>
      <c r="P26" s="159">
        <f>O26/$K$10</f>
        <v>0.43155247457108026</v>
      </c>
    </row>
    <row r="27" spans="1:16" s="33" customFormat="1" ht="12.75" customHeight="1" x14ac:dyDescent="0.2">
      <c r="A27" s="55">
        <v>21</v>
      </c>
      <c r="B27" s="27" t="s">
        <v>267</v>
      </c>
      <c r="C27" s="230"/>
      <c r="D27" s="231"/>
      <c r="E27" s="232"/>
      <c r="F27" s="232"/>
      <c r="G27" s="232"/>
      <c r="H27" s="232"/>
      <c r="I27" s="230"/>
      <c r="J27" s="231"/>
      <c r="K27" s="230"/>
      <c r="L27" s="231"/>
      <c r="M27" s="229">
        <f>Zusammenfassung!C33*4%</f>
        <v>1800</v>
      </c>
      <c r="N27" s="159">
        <f>M27/$M$10</f>
        <v>5.7811265488601545E-3</v>
      </c>
      <c r="O27" s="138">
        <f>'Vergleichswerte-StaBu-PraktArzt'!C27</f>
        <v>3408</v>
      </c>
      <c r="P27" s="159">
        <f>O27/$K$10</f>
        <v>1.0036104059792564E-2</v>
      </c>
    </row>
    <row r="28" spans="1:16" ht="13.5" customHeight="1" thickBot="1" x14ac:dyDescent="0.25">
      <c r="A28" s="55">
        <v>22</v>
      </c>
      <c r="B28" s="74" t="s">
        <v>159</v>
      </c>
      <c r="C28" s="233"/>
      <c r="D28" s="234"/>
      <c r="E28" s="235"/>
      <c r="F28" s="235"/>
      <c r="G28" s="235"/>
      <c r="H28" s="235"/>
      <c r="I28" s="233"/>
      <c r="J28" s="234"/>
      <c r="K28" s="233"/>
      <c r="L28" s="234"/>
      <c r="M28" s="132">
        <f>M26-M27</f>
        <v>152254</v>
      </c>
      <c r="N28" s="159">
        <f>M28/$M$10</f>
        <v>0.48899980087230777</v>
      </c>
      <c r="O28" s="132">
        <f>O26-O27</f>
        <v>143136</v>
      </c>
      <c r="P28" s="159">
        <f>O28/$K$10</f>
        <v>0.42151637051128765</v>
      </c>
    </row>
    <row r="29" spans="1:16" ht="13.5" customHeight="1" x14ac:dyDescent="0.2">
      <c r="A29" s="55"/>
      <c r="B29" s="93"/>
      <c r="C29" s="139"/>
      <c r="D29" s="94"/>
      <c r="E29" s="46"/>
      <c r="F29" s="46"/>
      <c r="G29" s="46"/>
      <c r="H29" s="46"/>
      <c r="I29" s="139"/>
      <c r="J29" s="94"/>
      <c r="K29" s="139"/>
      <c r="L29" s="94"/>
      <c r="M29" s="139"/>
      <c r="O29" s="139"/>
    </row>
    <row r="30" spans="1:16" ht="12.75" customHeight="1" x14ac:dyDescent="0.2">
      <c r="B30" s="16"/>
      <c r="M30" s="146"/>
      <c r="O30" s="146"/>
    </row>
    <row r="31" spans="1:16" s="3" customFormat="1" ht="12.75" customHeight="1" x14ac:dyDescent="0.2">
      <c r="A31" s="28"/>
      <c r="B31" s="3" t="s">
        <v>282</v>
      </c>
      <c r="C31" s="167">
        <f>M28</f>
        <v>152254</v>
      </c>
      <c r="I31" s="140"/>
      <c r="K31" s="140"/>
      <c r="M31" s="140"/>
      <c r="N31" s="166"/>
      <c r="O31" s="140"/>
      <c r="P31" s="166"/>
    </row>
    <row r="32" spans="1:16" s="3" customFormat="1" ht="12.75" customHeight="1" x14ac:dyDescent="0.2">
      <c r="A32" s="28"/>
      <c r="B32" s="3" t="s">
        <v>160</v>
      </c>
      <c r="C32" s="141">
        <v>105000</v>
      </c>
      <c r="D32" s="168"/>
      <c r="I32" s="140" t="s">
        <v>186</v>
      </c>
      <c r="J32" s="169" t="s">
        <v>185</v>
      </c>
      <c r="K32" s="140"/>
      <c r="M32" s="140"/>
      <c r="N32" s="166"/>
      <c r="O32" s="140"/>
      <c r="P32" s="166"/>
    </row>
    <row r="33" spans="1:16" s="3" customFormat="1" ht="12.75" customHeight="1" x14ac:dyDescent="0.2">
      <c r="A33" s="28"/>
      <c r="B33" s="6" t="s">
        <v>161</v>
      </c>
      <c r="C33" s="140">
        <f>C31-C32</f>
        <v>47254</v>
      </c>
      <c r="I33" s="140"/>
      <c r="K33" s="140"/>
      <c r="M33" s="140"/>
      <c r="N33" s="166"/>
      <c r="O33" s="140"/>
      <c r="P33" s="166"/>
    </row>
    <row r="34" spans="1:16" s="3" customFormat="1" ht="12.75" customHeight="1" x14ac:dyDescent="0.2">
      <c r="A34" s="28"/>
      <c r="C34" s="140"/>
      <c r="D34" s="10"/>
      <c r="E34" s="10"/>
      <c r="F34" s="10"/>
      <c r="G34" s="10"/>
      <c r="H34" s="10"/>
      <c r="I34" s="140"/>
      <c r="J34" s="10"/>
      <c r="K34" s="140"/>
      <c r="L34" s="10"/>
      <c r="M34" s="140"/>
      <c r="N34" s="166"/>
      <c r="O34" s="140"/>
      <c r="P34" s="166"/>
    </row>
    <row r="35" spans="1:16" s="3" customFormat="1" ht="12.75" customHeight="1" x14ac:dyDescent="0.2">
      <c r="A35" s="28"/>
      <c r="B35" s="3" t="s">
        <v>162</v>
      </c>
      <c r="C35" s="174">
        <f>'Prognosemultiplikator BÄK-2008'!E3</f>
        <v>2.14</v>
      </c>
      <c r="D35" s="99"/>
      <c r="E35" s="99"/>
      <c r="F35" s="99"/>
      <c r="G35" s="99"/>
      <c r="H35" s="99"/>
      <c r="I35" s="140" t="s">
        <v>196</v>
      </c>
      <c r="J35" s="171" t="s">
        <v>197</v>
      </c>
      <c r="K35" s="140"/>
      <c r="L35" s="100"/>
      <c r="M35" s="140"/>
      <c r="N35" s="166"/>
      <c r="O35" s="140"/>
      <c r="P35" s="166"/>
    </row>
    <row r="36" spans="1:16" s="3" customFormat="1" ht="12.75" customHeight="1" x14ac:dyDescent="0.2">
      <c r="A36" s="28"/>
      <c r="C36" s="140"/>
      <c r="D36" s="99"/>
      <c r="E36" s="99"/>
      <c r="F36" s="99"/>
      <c r="G36" s="99"/>
      <c r="H36" s="99"/>
      <c r="I36" s="140"/>
      <c r="J36" s="99"/>
      <c r="K36" s="140"/>
      <c r="L36" s="100"/>
      <c r="M36" s="140"/>
      <c r="N36" s="166"/>
      <c r="O36" s="140"/>
      <c r="P36" s="166"/>
    </row>
    <row r="37" spans="1:16" s="3" customFormat="1" ht="12.75" customHeight="1" x14ac:dyDescent="0.2">
      <c r="A37" s="28"/>
      <c r="B37" s="6" t="s">
        <v>226</v>
      </c>
      <c r="C37" s="140">
        <f>C33*C35</f>
        <v>101123.56000000001</v>
      </c>
      <c r="I37" s="170"/>
      <c r="K37" s="140"/>
      <c r="M37" s="140"/>
      <c r="N37" s="166"/>
      <c r="O37" s="140"/>
      <c r="P37" s="166"/>
    </row>
    <row r="38" spans="1:16" s="3" customFormat="1" ht="12.75" customHeight="1" x14ac:dyDescent="0.2">
      <c r="A38" s="28"/>
      <c r="C38" s="140"/>
      <c r="D38" s="101"/>
      <c r="E38" s="101"/>
      <c r="F38" s="101"/>
      <c r="G38" s="101"/>
      <c r="H38" s="101"/>
      <c r="I38" s="140"/>
      <c r="J38" s="101"/>
      <c r="K38" s="140"/>
      <c r="L38" s="102"/>
      <c r="M38" s="140"/>
      <c r="N38" s="166"/>
      <c r="O38" s="140"/>
      <c r="P38" s="166"/>
    </row>
    <row r="39" spans="1:16" s="3" customFormat="1" ht="12.75" customHeight="1" x14ac:dyDescent="0.2">
      <c r="A39" s="28"/>
      <c r="B39" s="3" t="s">
        <v>227</v>
      </c>
      <c r="C39" s="140"/>
      <c r="D39" s="101"/>
      <c r="E39" s="101"/>
      <c r="F39" s="101"/>
      <c r="G39" s="101"/>
      <c r="H39" s="101"/>
      <c r="I39" s="140"/>
      <c r="J39" s="101"/>
      <c r="K39" s="140"/>
      <c r="L39" s="103"/>
      <c r="M39" s="140"/>
      <c r="N39" s="166"/>
      <c r="O39" s="140"/>
      <c r="P39" s="166"/>
    </row>
    <row r="40" spans="1:16" ht="12.75" customHeight="1" x14ac:dyDescent="0.2">
      <c r="B40" s="175">
        <v>1.6</v>
      </c>
      <c r="C40" s="140">
        <f>C33*B40</f>
        <v>75606.400000000009</v>
      </c>
      <c r="D40" s="117"/>
      <c r="E40" s="104"/>
      <c r="F40" s="104"/>
      <c r="G40" s="104"/>
      <c r="H40" s="104"/>
      <c r="I40" s="140"/>
      <c r="J40" s="104"/>
      <c r="L40" s="104"/>
    </row>
    <row r="41" spans="1:16" ht="12.75" customHeight="1" x14ac:dyDescent="0.2">
      <c r="A41" s="175"/>
      <c r="B41" s="175">
        <v>2.4</v>
      </c>
      <c r="C41" s="140">
        <f>C33*B41</f>
        <v>113409.59999999999</v>
      </c>
      <c r="D41" s="175"/>
      <c r="E41" s="175"/>
      <c r="F41" s="175"/>
      <c r="G41" s="175"/>
      <c r="H41" s="175"/>
      <c r="I41" s="175"/>
      <c r="J41" s="175"/>
      <c r="K41" s="175"/>
      <c r="L41" s="175"/>
      <c r="M41" s="175"/>
      <c r="O41" s="17"/>
    </row>
    <row r="42" spans="1:16" ht="14.25" customHeight="1" x14ac:dyDescent="0.2">
      <c r="A42" s="29"/>
    </row>
    <row r="43" spans="1:16" ht="12.75" customHeight="1" x14ac:dyDescent="0.2">
      <c r="A43" s="120" t="s">
        <v>290</v>
      </c>
      <c r="B43" s="120"/>
      <c r="C43" s="140"/>
    </row>
    <row r="83" spans="2:2" ht="12.75" customHeight="1" x14ac:dyDescent="0.2"/>
  </sheetData>
  <customSheetViews>
    <customSheetView guid="{EDA7E85B-A080-491F-BA45-03CC8233F90A}" scale="95" showPageBreaks="1" showGridLines="0" hiddenColumns="1" view="pageLayout" topLeftCell="A16">
      <selection activeCell="G68" sqref="G68"/>
      <pageMargins left="0.7" right="0.7" top="0.78740157499999996" bottom="0.78740157499999996" header="0.3" footer="0.3"/>
      <printOptions horizontalCentered="1"/>
      <pageSetup paperSize="9" orientation="landscape" horizontalDpi="4294967292" verticalDpi="400" r:id="rId1"/>
      <headerFooter>
        <oddHeader>&amp;L&amp;"Arial,Fett"&amp;12Praxisbewertung - Vergleichszahlen</oddHeader>
        <oddFooter>&amp;L&amp;9
&amp;R&amp;9Seite &amp;P von &amp;N</oddFooter>
      </headerFooter>
    </customSheetView>
    <customSheetView guid="{08E4AC16-87FF-4147-BD67-D8B87376C474}" scale="95" showPageBreaks="1" showGridLines="0" hiddenColumns="1" view="pageLayout" topLeftCell="A19">
      <selection activeCell="C33" sqref="C33"/>
      <pageMargins left="0.31496062992125984" right="0.31496062992125984" top="0.31496062992125984" bottom="0.31496062992125984" header="0.51181102362204722" footer="0.51181102362204722"/>
      <printOptions horizontalCentered="1"/>
      <pageSetup paperSize="9" scale="83" orientation="landscape" horizontalDpi="4294967292" verticalDpi="400" r:id="rId2"/>
      <headerFooter alignWithMargins="0">
        <oddFooter>&amp;L&amp;9Stand August 2015
(c) Copyright Deubner Verlag GmbH &amp; Co. KG  - www.deubner-verlag.de&amp;R&amp;9Seite &amp;P von &amp;N</oddFooter>
      </headerFooter>
    </customSheetView>
  </customSheetViews>
  <mergeCells count="8">
    <mergeCell ref="O4:P4"/>
    <mergeCell ref="O5:P5"/>
    <mergeCell ref="C1:M1"/>
    <mergeCell ref="C5:D5"/>
    <mergeCell ref="I5:J5"/>
    <mergeCell ref="K5:L5"/>
    <mergeCell ref="M5:N5"/>
    <mergeCell ref="M4:N4"/>
  </mergeCells>
  <hyperlinks>
    <hyperlink ref="J32" location="'Kalkulatorisches Arztgehalt'!A1" display="'Kalkulatorisches Arztgehalt'!A1" xr:uid="{00000000-0004-0000-0300-000000000000}"/>
    <hyperlink ref="J35" location="'Prognosemultiplikator BÄK-2008'!A1" display="'Prognosemultiplikator BÄK-2008'!A1" xr:uid="{00000000-0004-0000-0300-000001000000}"/>
  </hyperlinks>
  <printOptions horizontalCentered="1"/>
  <pageMargins left="0.7" right="0.7" top="0.78740157499999996" bottom="0.78740157499999996" header="0.3" footer="0.3"/>
  <pageSetup paperSize="9" orientation="landscape" horizontalDpi="4294967292" verticalDpi="400" r:id="rId3"/>
  <headerFooter>
    <oddHeader>&amp;L&amp;"Arial,Fett"&amp;12Praxisbewertung - Vergleichszahlen</oddHeader>
    <oddFooter>&amp;L&amp;9
&amp;R&amp;9Seite &amp;P von &amp;N</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83"/>
  <sheetViews>
    <sheetView tabSelected="1" view="pageLayout" topLeftCell="A36" zoomScaleNormal="100" workbookViewId="0">
      <selection activeCell="G68" sqref="G68"/>
    </sheetView>
  </sheetViews>
  <sheetFormatPr baseColWidth="10" defaultRowHeight="12.75" x14ac:dyDescent="0.2"/>
  <cols>
    <col min="1" max="1" width="8" customWidth="1"/>
    <col min="2" max="2" width="34.140625" customWidth="1"/>
    <col min="3" max="3" width="19" customWidth="1"/>
    <col min="4" max="4" width="18.5703125" customWidth="1"/>
    <col min="5" max="5" width="15.5703125" customWidth="1"/>
    <col min="6" max="6" width="15" customWidth="1"/>
    <col min="7" max="7" width="18.28515625" customWidth="1"/>
  </cols>
  <sheetData>
    <row r="3" spans="1:7" ht="18" x14ac:dyDescent="0.25">
      <c r="A3" s="178" t="s">
        <v>254</v>
      </c>
      <c r="B3" s="178"/>
      <c r="C3" s="179"/>
      <c r="D3" s="179"/>
      <c r="E3" s="179"/>
      <c r="F3" s="179"/>
      <c r="G3" s="179"/>
    </row>
    <row r="4" spans="1:7" ht="18" x14ac:dyDescent="0.25">
      <c r="A4" s="179"/>
      <c r="B4" s="2"/>
      <c r="C4" s="179"/>
      <c r="D4" s="179"/>
      <c r="E4" s="179"/>
      <c r="F4" s="179"/>
      <c r="G4" s="179"/>
    </row>
    <row r="5" spans="1:7" ht="15.75" x14ac:dyDescent="0.25">
      <c r="A5" s="180"/>
      <c r="B5" s="181"/>
      <c r="C5" s="224" t="s">
        <v>291</v>
      </c>
      <c r="D5" s="182"/>
      <c r="E5" s="182"/>
      <c r="F5" s="182"/>
      <c r="G5" s="182"/>
    </row>
    <row r="6" spans="1:7" ht="15.75" x14ac:dyDescent="0.25">
      <c r="A6" s="183"/>
      <c r="B6" s="184"/>
      <c r="C6" s="185" t="s">
        <v>292</v>
      </c>
      <c r="D6" s="182"/>
      <c r="E6" s="182"/>
      <c r="F6" s="182"/>
      <c r="G6" s="182"/>
    </row>
    <row r="7" spans="1:7" ht="15" x14ac:dyDescent="0.2">
      <c r="A7" s="186"/>
      <c r="B7" s="187" t="s">
        <v>241</v>
      </c>
      <c r="C7" s="188">
        <v>106000</v>
      </c>
      <c r="D7" s="182"/>
      <c r="E7" s="182"/>
      <c r="F7" s="182"/>
      <c r="G7" s="182"/>
    </row>
    <row r="8" spans="1:7" ht="15" x14ac:dyDescent="0.2">
      <c r="A8" s="189" t="s">
        <v>242</v>
      </c>
      <c r="B8" s="190" t="s">
        <v>243</v>
      </c>
      <c r="C8" s="191">
        <v>6000</v>
      </c>
      <c r="D8" s="182"/>
      <c r="E8" s="182"/>
      <c r="F8" s="182"/>
      <c r="G8" s="192"/>
    </row>
    <row r="9" spans="1:7" ht="15" x14ac:dyDescent="0.2">
      <c r="A9" s="193" t="s">
        <v>134</v>
      </c>
      <c r="B9" s="9" t="s">
        <v>244</v>
      </c>
      <c r="C9" s="188">
        <f>SUM(C7:C8)</f>
        <v>112000</v>
      </c>
      <c r="D9" s="182"/>
      <c r="E9" s="182"/>
      <c r="F9" s="182"/>
      <c r="G9" s="182"/>
    </row>
    <row r="10" spans="1:7" ht="15" x14ac:dyDescent="0.2">
      <c r="A10" s="189" t="s">
        <v>242</v>
      </c>
      <c r="B10" s="190" t="s">
        <v>245</v>
      </c>
      <c r="C10" s="191">
        <v>35000</v>
      </c>
      <c r="D10" s="182"/>
      <c r="E10" s="182"/>
      <c r="F10" s="182"/>
      <c r="G10" s="182"/>
    </row>
    <row r="11" spans="1:7" ht="15" x14ac:dyDescent="0.2">
      <c r="A11" s="189" t="s">
        <v>134</v>
      </c>
      <c r="B11" s="190" t="s">
        <v>246</v>
      </c>
      <c r="C11" s="191">
        <f>SUM(C9:C10)</f>
        <v>147000</v>
      </c>
      <c r="D11" s="182"/>
      <c r="E11" s="182"/>
      <c r="F11" s="182"/>
      <c r="G11" s="182"/>
    </row>
    <row r="12" spans="1:7" ht="15" x14ac:dyDescent="0.2">
      <c r="A12" s="182"/>
      <c r="B12" s="182"/>
      <c r="C12" s="182"/>
      <c r="D12" s="182"/>
      <c r="E12" s="182"/>
      <c r="F12" s="182"/>
      <c r="G12" s="182"/>
    </row>
    <row r="13" spans="1:7" ht="15.75" x14ac:dyDescent="0.25">
      <c r="A13" s="179"/>
      <c r="B13" s="179"/>
      <c r="C13" s="179"/>
      <c r="D13" s="179"/>
      <c r="E13" s="179"/>
      <c r="F13" s="179"/>
      <c r="G13" s="179"/>
    </row>
    <row r="14" spans="1:7" ht="94.5" customHeight="1" x14ac:dyDescent="0.2">
      <c r="A14" s="194"/>
      <c r="B14" s="195"/>
      <c r="C14" s="225" t="s">
        <v>255</v>
      </c>
      <c r="D14" s="196" t="s">
        <v>247</v>
      </c>
      <c r="E14" s="197" t="s">
        <v>285</v>
      </c>
      <c r="F14" s="197" t="s">
        <v>286</v>
      </c>
      <c r="G14" s="198" t="s">
        <v>287</v>
      </c>
    </row>
    <row r="15" spans="1:7" ht="16.5" customHeight="1" x14ac:dyDescent="0.2">
      <c r="A15" s="246"/>
      <c r="B15" s="247"/>
      <c r="C15" s="225" t="s">
        <v>83</v>
      </c>
      <c r="D15" s="196" t="s">
        <v>83</v>
      </c>
      <c r="E15" s="197" t="s">
        <v>83</v>
      </c>
      <c r="F15" s="197" t="s">
        <v>83</v>
      </c>
      <c r="G15" s="198" t="s">
        <v>83</v>
      </c>
    </row>
    <row r="16" spans="1:7" x14ac:dyDescent="0.2">
      <c r="A16" s="199"/>
      <c r="B16" s="200" t="s">
        <v>101</v>
      </c>
      <c r="C16" s="201">
        <v>21000</v>
      </c>
      <c r="D16" s="203">
        <v>28000</v>
      </c>
      <c r="E16" s="203">
        <v>21000</v>
      </c>
      <c r="F16" s="202">
        <v>26000</v>
      </c>
      <c r="G16" s="203">
        <v>25000</v>
      </c>
    </row>
    <row r="17" spans="1:7" x14ac:dyDescent="0.2">
      <c r="A17" s="204" t="s">
        <v>242</v>
      </c>
      <c r="B17" s="205" t="s">
        <v>250</v>
      </c>
      <c r="C17" s="206">
        <v>32000</v>
      </c>
      <c r="D17" s="208">
        <v>12000</v>
      </c>
      <c r="E17" s="208">
        <v>9000</v>
      </c>
      <c r="F17" s="207">
        <v>6000</v>
      </c>
      <c r="G17" s="208">
        <v>18000</v>
      </c>
    </row>
    <row r="18" spans="1:7" x14ac:dyDescent="0.2">
      <c r="A18" s="209" t="s">
        <v>134</v>
      </c>
      <c r="B18" s="210" t="s">
        <v>251</v>
      </c>
      <c r="C18" s="201">
        <f>SUM(C16:C17)</f>
        <v>53000</v>
      </c>
      <c r="D18" s="203">
        <f>SUM(D16:D17)</f>
        <v>40000</v>
      </c>
      <c r="E18" s="203">
        <f>SUM(E16:E17)</f>
        <v>30000</v>
      </c>
      <c r="F18" s="201">
        <f>SUM(F16:F17)</f>
        <v>32000</v>
      </c>
      <c r="G18" s="203">
        <f>SUM(G16:G17)</f>
        <v>43000</v>
      </c>
    </row>
    <row r="19" spans="1:7" x14ac:dyDescent="0.2">
      <c r="A19" s="209" t="s">
        <v>242</v>
      </c>
      <c r="B19" s="211" t="s">
        <v>104</v>
      </c>
      <c r="C19" s="212">
        <v>55000</v>
      </c>
      <c r="D19" s="214">
        <v>60000</v>
      </c>
      <c r="E19" s="214">
        <v>77000</v>
      </c>
      <c r="F19" s="213">
        <v>108000</v>
      </c>
      <c r="G19" s="214">
        <v>47000</v>
      </c>
    </row>
    <row r="20" spans="1:7" x14ac:dyDescent="0.2">
      <c r="A20" s="209" t="s">
        <v>242</v>
      </c>
      <c r="B20" s="211" t="s">
        <v>252</v>
      </c>
      <c r="C20" s="206">
        <v>7000</v>
      </c>
      <c r="D20" s="208">
        <v>7000</v>
      </c>
      <c r="E20" s="208">
        <v>1000</v>
      </c>
      <c r="F20" s="207">
        <v>0</v>
      </c>
      <c r="G20" s="208">
        <v>9000</v>
      </c>
    </row>
    <row r="21" spans="1:7" x14ac:dyDescent="0.2">
      <c r="A21" s="215" t="s">
        <v>134</v>
      </c>
      <c r="B21" s="216" t="s">
        <v>253</v>
      </c>
      <c r="C21" s="212">
        <f>SUM(C18:C20)</f>
        <v>115000</v>
      </c>
      <c r="D21" s="214">
        <f>SUM(D18:D20)</f>
        <v>107000</v>
      </c>
      <c r="E21" s="214">
        <f>SUM(E18:E20)</f>
        <v>108000</v>
      </c>
      <c r="F21" s="212">
        <f>SUM(F18:F20)</f>
        <v>140000</v>
      </c>
      <c r="G21" s="214">
        <f>SUM(G18:G20)</f>
        <v>99000</v>
      </c>
    </row>
    <row r="22" spans="1:7" x14ac:dyDescent="0.2">
      <c r="A22" s="217" t="s">
        <v>242</v>
      </c>
      <c r="B22" s="218" t="s">
        <v>245</v>
      </c>
      <c r="C22" s="212">
        <v>35000</v>
      </c>
      <c r="D22" s="214">
        <v>18000</v>
      </c>
      <c r="E22" s="214">
        <v>14000</v>
      </c>
      <c r="F22" s="219">
        <v>11000</v>
      </c>
      <c r="G22" s="214">
        <v>20000</v>
      </c>
    </row>
    <row r="23" spans="1:7" x14ac:dyDescent="0.2">
      <c r="A23" s="217" t="s">
        <v>134</v>
      </c>
      <c r="B23" s="218" t="s">
        <v>246</v>
      </c>
      <c r="C23" s="220">
        <f>SUM(C21:C22)</f>
        <v>150000</v>
      </c>
      <c r="D23" s="221">
        <f>SUM(D21:D22)</f>
        <v>125000</v>
      </c>
      <c r="E23" s="221">
        <f>SUM(E21:E22)</f>
        <v>122000</v>
      </c>
      <c r="F23" s="220">
        <f>SUM(F21:F22)</f>
        <v>151000</v>
      </c>
      <c r="G23" s="221">
        <f>SUM(G21:G22)</f>
        <v>119000</v>
      </c>
    </row>
    <row r="24" spans="1:7" ht="15" x14ac:dyDescent="0.2">
      <c r="A24" s="292" t="s">
        <v>256</v>
      </c>
      <c r="B24" s="223"/>
      <c r="C24" s="182"/>
      <c r="D24" s="182"/>
      <c r="E24" s="182"/>
      <c r="F24" s="182"/>
      <c r="G24" s="182"/>
    </row>
    <row r="26" spans="1:7" x14ac:dyDescent="0.2">
      <c r="A26" s="245" t="s">
        <v>258</v>
      </c>
      <c r="B26" s="226" t="s">
        <v>257</v>
      </c>
      <c r="C26" s="227">
        <f>C16+C19</f>
        <v>76000</v>
      </c>
      <c r="D26" s="227">
        <f>D16+D19</f>
        <v>88000</v>
      </c>
      <c r="E26" s="227">
        <f>E16+E19</f>
        <v>98000</v>
      </c>
      <c r="F26" s="227">
        <f>F16+F19</f>
        <v>134000</v>
      </c>
      <c r="G26" s="227">
        <f>G16+G19</f>
        <v>72000</v>
      </c>
    </row>
    <row r="33" spans="1:7" ht="18" x14ac:dyDescent="0.25">
      <c r="A33" s="178" t="s">
        <v>326</v>
      </c>
      <c r="B33" s="178"/>
      <c r="C33" s="179"/>
      <c r="D33" s="179"/>
      <c r="E33" s="179"/>
      <c r="F33" s="179"/>
      <c r="G33" s="179"/>
    </row>
    <row r="34" spans="1:7" ht="18" x14ac:dyDescent="0.25">
      <c r="A34" s="179"/>
      <c r="B34" s="2"/>
      <c r="C34" s="179"/>
      <c r="D34" s="179"/>
      <c r="E34" s="179"/>
      <c r="F34" s="179"/>
      <c r="G34" s="179"/>
    </row>
    <row r="35" spans="1:7" ht="15.75" x14ac:dyDescent="0.25">
      <c r="A35" s="180"/>
      <c r="B35" s="181"/>
      <c r="C35" s="224" t="s">
        <v>291</v>
      </c>
      <c r="D35" s="182"/>
      <c r="E35" s="182"/>
      <c r="F35" s="182"/>
      <c r="G35" s="182"/>
    </row>
    <row r="36" spans="1:7" ht="15.75" x14ac:dyDescent="0.25">
      <c r="A36" s="183"/>
      <c r="B36" s="184"/>
      <c r="C36" s="185" t="s">
        <v>292</v>
      </c>
      <c r="D36" s="182"/>
      <c r="E36" s="182"/>
      <c r="F36" s="182"/>
      <c r="G36" s="182"/>
    </row>
    <row r="37" spans="1:7" ht="15" x14ac:dyDescent="0.2">
      <c r="A37" s="186"/>
      <c r="B37" s="187" t="s">
        <v>241</v>
      </c>
      <c r="C37" s="188">
        <v>102000</v>
      </c>
      <c r="D37" s="182"/>
      <c r="E37" s="182"/>
      <c r="F37" s="182"/>
      <c r="G37" s="182"/>
    </row>
    <row r="38" spans="1:7" ht="15" x14ac:dyDescent="0.2">
      <c r="A38" s="189" t="s">
        <v>242</v>
      </c>
      <c r="B38" s="190" t="s">
        <v>243</v>
      </c>
      <c r="C38" s="191">
        <v>12000</v>
      </c>
      <c r="D38" s="182"/>
      <c r="E38" s="182"/>
      <c r="F38" s="182"/>
      <c r="G38" s="192"/>
    </row>
    <row r="39" spans="1:7" ht="15" x14ac:dyDescent="0.2">
      <c r="A39" s="193" t="s">
        <v>134</v>
      </c>
      <c r="B39" s="9" t="s">
        <v>244</v>
      </c>
      <c r="C39" s="188">
        <f>SUM(C37:C38)</f>
        <v>114000</v>
      </c>
      <c r="D39" s="182"/>
      <c r="E39" s="182"/>
      <c r="F39" s="182"/>
      <c r="G39" s="182"/>
    </row>
    <row r="40" spans="1:7" ht="15" x14ac:dyDescent="0.2">
      <c r="A40" s="189" t="s">
        <v>242</v>
      </c>
      <c r="B40" s="190" t="s">
        <v>245</v>
      </c>
      <c r="C40" s="191">
        <v>33000</v>
      </c>
      <c r="D40" s="182"/>
      <c r="E40" s="182"/>
      <c r="F40" s="182"/>
      <c r="G40" s="182"/>
    </row>
    <row r="41" spans="1:7" ht="15" x14ac:dyDescent="0.2">
      <c r="A41" s="189" t="s">
        <v>134</v>
      </c>
      <c r="B41" s="190" t="s">
        <v>246</v>
      </c>
      <c r="C41" s="191">
        <f>SUM(C39:C40)</f>
        <v>147000</v>
      </c>
      <c r="D41" s="182"/>
      <c r="E41" s="182"/>
      <c r="F41" s="182"/>
      <c r="G41" s="182"/>
    </row>
    <row r="42" spans="1:7" ht="15" x14ac:dyDescent="0.2">
      <c r="A42" s="182"/>
      <c r="B42" s="182"/>
      <c r="C42" s="182"/>
      <c r="D42" s="182"/>
      <c r="E42" s="182"/>
      <c r="F42" s="182"/>
      <c r="G42" s="182"/>
    </row>
    <row r="43" spans="1:7" ht="15.75" x14ac:dyDescent="0.25">
      <c r="A43" s="179"/>
      <c r="B43" s="179"/>
      <c r="C43" s="179"/>
      <c r="D43" s="179"/>
      <c r="E43" s="179"/>
      <c r="F43" s="179"/>
      <c r="G43" s="179"/>
    </row>
    <row r="44" spans="1:7" ht="84.75" customHeight="1" x14ac:dyDescent="0.2">
      <c r="A44" s="194"/>
      <c r="B44" s="195"/>
      <c r="C44" s="225" t="s">
        <v>288</v>
      </c>
      <c r="D44" s="196" t="s">
        <v>247</v>
      </c>
      <c r="E44" s="197" t="s">
        <v>259</v>
      </c>
      <c r="F44" s="197" t="s">
        <v>248</v>
      </c>
      <c r="G44" s="198" t="s">
        <v>249</v>
      </c>
    </row>
    <row r="45" spans="1:7" ht="16.5" customHeight="1" x14ac:dyDescent="0.2">
      <c r="A45" s="246"/>
      <c r="B45" s="247"/>
      <c r="C45" s="225" t="s">
        <v>83</v>
      </c>
      <c r="D45" s="196" t="s">
        <v>83</v>
      </c>
      <c r="E45" s="197" t="s">
        <v>83</v>
      </c>
      <c r="F45" s="197" t="s">
        <v>83</v>
      </c>
      <c r="G45" s="198" t="s">
        <v>83</v>
      </c>
    </row>
    <row r="46" spans="1:7" x14ac:dyDescent="0.2">
      <c r="A46" s="199"/>
      <c r="B46" s="200" t="s">
        <v>101</v>
      </c>
      <c r="C46" s="201">
        <v>22000</v>
      </c>
      <c r="D46" s="203">
        <v>26000</v>
      </c>
      <c r="E46" s="203">
        <v>25000</v>
      </c>
      <c r="F46" s="294">
        <v>35000</v>
      </c>
      <c r="G46" s="203">
        <v>26000</v>
      </c>
    </row>
    <row r="47" spans="1:7" x14ac:dyDescent="0.2">
      <c r="A47" s="204" t="s">
        <v>242</v>
      </c>
      <c r="B47" s="205" t="s">
        <v>250</v>
      </c>
      <c r="C47" s="206">
        <v>33000</v>
      </c>
      <c r="D47" s="208">
        <v>15000</v>
      </c>
      <c r="E47" s="208">
        <v>11000</v>
      </c>
      <c r="F47" s="207">
        <v>6000</v>
      </c>
      <c r="G47" s="208">
        <v>20000</v>
      </c>
    </row>
    <row r="48" spans="1:7" x14ac:dyDescent="0.2">
      <c r="A48" s="209" t="s">
        <v>134</v>
      </c>
      <c r="B48" s="210" t="s">
        <v>251</v>
      </c>
      <c r="C48" s="201">
        <f>SUM(C46:C47)</f>
        <v>55000</v>
      </c>
      <c r="D48" s="203">
        <f>SUM(D46:D47)</f>
        <v>41000</v>
      </c>
      <c r="E48" s="203">
        <f>SUM(E46:E47)</f>
        <v>36000</v>
      </c>
      <c r="F48" s="201">
        <f>SUM(F46:F47)</f>
        <v>41000</v>
      </c>
      <c r="G48" s="203">
        <f>SUM(G46:G47)</f>
        <v>46000</v>
      </c>
    </row>
    <row r="49" spans="1:7" x14ac:dyDescent="0.2">
      <c r="A49" s="209" t="s">
        <v>242</v>
      </c>
      <c r="B49" s="211" t="s">
        <v>104</v>
      </c>
      <c r="C49" s="212">
        <v>56000</v>
      </c>
      <c r="D49" s="214">
        <v>64000</v>
      </c>
      <c r="E49" s="214">
        <v>78000</v>
      </c>
      <c r="F49" s="295">
        <f>112000-F46</f>
        <v>77000</v>
      </c>
      <c r="G49" s="214">
        <v>67000</v>
      </c>
    </row>
    <row r="50" spans="1:7" x14ac:dyDescent="0.2">
      <c r="A50" s="209" t="s">
        <v>242</v>
      </c>
      <c r="B50" s="211" t="s">
        <v>252</v>
      </c>
      <c r="C50" s="206">
        <v>7000</v>
      </c>
      <c r="D50" s="208">
        <v>7000</v>
      </c>
      <c r="E50" s="208">
        <v>1000</v>
      </c>
      <c r="F50" s="207" t="s">
        <v>323</v>
      </c>
      <c r="G50" s="208">
        <v>17000</v>
      </c>
    </row>
    <row r="51" spans="1:7" x14ac:dyDescent="0.2">
      <c r="A51" s="215" t="s">
        <v>134</v>
      </c>
      <c r="B51" s="216" t="s">
        <v>253</v>
      </c>
      <c r="C51" s="212">
        <f>SUM(C48:C50)</f>
        <v>118000</v>
      </c>
      <c r="D51" s="214">
        <f>SUM(D48:D50)</f>
        <v>112000</v>
      </c>
      <c r="E51" s="214">
        <f>SUM(E48:E50)</f>
        <v>115000</v>
      </c>
      <c r="F51" s="212">
        <f>SUM(F48:F50)</f>
        <v>118000</v>
      </c>
      <c r="G51" s="214">
        <f>SUM(G48:G50)</f>
        <v>130000</v>
      </c>
    </row>
    <row r="52" spans="1:7" x14ac:dyDescent="0.2">
      <c r="A52" s="217" t="s">
        <v>242</v>
      </c>
      <c r="B52" s="218" t="s">
        <v>245</v>
      </c>
      <c r="C52" s="212">
        <v>35000</v>
      </c>
      <c r="D52" s="214">
        <v>20000</v>
      </c>
      <c r="E52" s="214">
        <v>18000</v>
      </c>
      <c r="F52" s="219">
        <v>16000</v>
      </c>
      <c r="G52" s="214">
        <v>26000</v>
      </c>
    </row>
    <row r="53" spans="1:7" x14ac:dyDescent="0.2">
      <c r="A53" s="217" t="s">
        <v>134</v>
      </c>
      <c r="B53" s="218" t="s">
        <v>246</v>
      </c>
      <c r="C53" s="220">
        <f>SUM(C51:C52)</f>
        <v>153000</v>
      </c>
      <c r="D53" s="221">
        <f>SUM(D51:D52)</f>
        <v>132000</v>
      </c>
      <c r="E53" s="221">
        <f>SUM(E51:E52)</f>
        <v>133000</v>
      </c>
      <c r="F53" s="220">
        <f>SUM(F51:F52)</f>
        <v>134000</v>
      </c>
      <c r="G53" s="221">
        <f>SUM(G51:G52)</f>
        <v>156000</v>
      </c>
    </row>
    <row r="54" spans="1:7" ht="15" x14ac:dyDescent="0.2">
      <c r="A54" s="222" t="s">
        <v>324</v>
      </c>
      <c r="B54" s="223"/>
      <c r="C54" s="182"/>
      <c r="D54" s="182"/>
      <c r="E54" s="182"/>
      <c r="F54" s="182"/>
      <c r="G54" s="182"/>
    </row>
    <row r="56" spans="1:7" x14ac:dyDescent="0.2">
      <c r="A56" s="245" t="s">
        <v>258</v>
      </c>
      <c r="B56" s="226" t="s">
        <v>257</v>
      </c>
      <c r="C56" s="227">
        <f>C46+C49</f>
        <v>78000</v>
      </c>
      <c r="D56" s="227">
        <f>D46+D49</f>
        <v>90000</v>
      </c>
      <c r="E56" s="227">
        <f>E46+E49</f>
        <v>103000</v>
      </c>
      <c r="F56" s="227">
        <v>112000</v>
      </c>
      <c r="G56" s="227">
        <f>G46+G49</f>
        <v>93000</v>
      </c>
    </row>
    <row r="57" spans="1:7" x14ac:dyDescent="0.2">
      <c r="F57" s="296" t="s">
        <v>322</v>
      </c>
    </row>
    <row r="83" spans="2:2" x14ac:dyDescent="0.2"/>
  </sheetData>
  <customSheetViews>
    <customSheetView guid="{EDA7E85B-A080-491F-BA45-03CC8233F90A}" showPageBreaks="1" view="pageLayout" topLeftCell="A36">
      <selection activeCell="G68" sqref="G68"/>
      <pageMargins left="0.7" right="0.7" top="0.78740157499999996" bottom="0.78740157499999996" header="0.3" footer="0.3"/>
      <pageSetup paperSize="9" orientation="landscape" r:id="rId1"/>
      <headerFooter>
        <oddHeader>&amp;L&amp;"Arial,Fett"&amp;12Praxisbewertung - Vergleichszahlen</oddHeader>
        <oddFooter>&amp;L&amp;9
&amp;R&amp;9Seite &amp;P von &amp;N</oddFooter>
      </headerFooter>
    </customSheetView>
    <customSheetView guid="{08E4AC16-87FF-4147-BD67-D8B87376C474}" showPageBreaks="1" view="pageLayout" topLeftCell="A33">
      <selection activeCell="B51" sqref="B51"/>
      <pageMargins left="0.7" right="0.7" top="0.78740157499999996" bottom="0.78740157499999996" header="0.3" footer="0.3"/>
      <pageSetup paperSize="9" orientation="landscape" r:id="rId2"/>
      <headerFooter>
        <oddHeader>&amp;L&amp;"Arial,Fett"&amp;12Praxisbewertung - Vergleichszahlen</oddHeader>
        <oddFooter>&amp;L&amp;9Stand Januar 2020
(c) Copyright Deubner Verlag GmbH &amp;&amp; Co. KG - www.deubner-verlag.de&amp;R&amp;9Seite &amp;P von &amp;N</oddFooter>
      </headerFooter>
    </customSheetView>
  </customSheetViews>
  <pageMargins left="0.7" right="0.7" top="0.78740157499999996" bottom="0.78740157499999996" header="0.3" footer="0.3"/>
  <pageSetup paperSize="9" orientation="landscape" r:id="rId3"/>
  <headerFooter>
    <oddHeader>&amp;L&amp;"Arial,Fett"&amp;12Praxisbewertung - Vergleichszahlen</oddHeader>
    <oddFooter>&amp;L&amp;9
&amp;R&amp;9Seite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3"/>
  <sheetViews>
    <sheetView showGridLines="0" tabSelected="1" view="pageLayout" topLeftCell="A55" zoomScaleNormal="100" workbookViewId="0">
      <selection activeCell="G68" sqref="G68"/>
    </sheetView>
  </sheetViews>
  <sheetFormatPr baseColWidth="10" defaultColWidth="9.140625" defaultRowHeight="12.75" customHeight="1" x14ac:dyDescent="0.2"/>
  <cols>
    <col min="1" max="1" width="3.7109375" style="39" customWidth="1"/>
    <col min="2" max="2" width="60.7109375" style="17" customWidth="1"/>
    <col min="3" max="3" width="14.7109375" style="40" customWidth="1"/>
    <col min="4" max="4" width="14.7109375" style="17" customWidth="1"/>
    <col min="5" max="8" width="9.140625" style="17" hidden="1" customWidth="1"/>
    <col min="9" max="9" width="14.7109375" style="40" customWidth="1"/>
    <col min="10" max="12" width="14.7109375" style="17" customWidth="1"/>
    <col min="13" max="13" width="14.7109375" style="40" customWidth="1"/>
    <col min="14" max="16384" width="9.140625" style="17"/>
  </cols>
  <sheetData>
    <row r="1" spans="1:13" s="33" customFormat="1" ht="24" customHeight="1" x14ac:dyDescent="0.2">
      <c r="A1" s="30"/>
      <c r="B1" s="31" t="s">
        <v>112</v>
      </c>
      <c r="C1" s="303" t="s">
        <v>113</v>
      </c>
      <c r="D1" s="303"/>
      <c r="E1" s="303"/>
      <c r="F1" s="303"/>
      <c r="G1" s="303"/>
      <c r="H1" s="303"/>
      <c r="I1" s="303"/>
      <c r="J1" s="303"/>
      <c r="K1" s="303"/>
      <c r="L1" s="303"/>
      <c r="M1" s="303"/>
    </row>
    <row r="2" spans="1:13" s="38" customFormat="1" ht="15.95" customHeight="1" x14ac:dyDescent="0.35">
      <c r="A2" s="30"/>
      <c r="B2" s="34"/>
      <c r="C2" s="35"/>
      <c r="D2" s="36"/>
      <c r="E2" s="37"/>
      <c r="F2" s="37"/>
      <c r="G2" s="37"/>
      <c r="H2" s="37"/>
      <c r="I2" s="32"/>
      <c r="J2" s="32"/>
      <c r="K2" s="32"/>
      <c r="L2" s="32"/>
      <c r="M2" s="32"/>
    </row>
    <row r="4" spans="1:13" ht="12.75" customHeight="1" x14ac:dyDescent="0.2">
      <c r="C4" s="304"/>
      <c r="D4" s="305"/>
      <c r="E4" s="305"/>
      <c r="F4" s="305"/>
      <c r="G4" s="305"/>
      <c r="H4" s="305"/>
      <c r="I4" s="305"/>
      <c r="J4" s="305"/>
      <c r="K4" s="305"/>
      <c r="L4" s="306"/>
      <c r="M4" s="41"/>
    </row>
    <row r="5" spans="1:13" s="46" customFormat="1" ht="12.75" customHeight="1" x14ac:dyDescent="0.2">
      <c r="A5" s="42"/>
      <c r="B5" s="43"/>
      <c r="C5" s="307" t="s">
        <v>114</v>
      </c>
      <c r="D5" s="308"/>
      <c r="E5" s="44"/>
      <c r="F5" s="44"/>
      <c r="G5" s="44"/>
      <c r="H5" s="44"/>
      <c r="I5" s="309" t="s">
        <v>115</v>
      </c>
      <c r="J5" s="308"/>
      <c r="K5" s="307" t="s">
        <v>116</v>
      </c>
      <c r="L5" s="308"/>
      <c r="M5" s="45"/>
    </row>
    <row r="6" spans="1:13" ht="12.75" customHeight="1" x14ac:dyDescent="0.2">
      <c r="A6" s="47"/>
      <c r="B6" s="48" t="s">
        <v>0</v>
      </c>
      <c r="C6" s="49" t="s">
        <v>83</v>
      </c>
      <c r="D6" s="50" t="s">
        <v>1</v>
      </c>
      <c r="E6" s="46"/>
      <c r="F6" s="46"/>
      <c r="G6" s="46"/>
      <c r="H6" s="46"/>
      <c r="I6" s="51" t="s">
        <v>83</v>
      </c>
      <c r="J6" s="52" t="s">
        <v>1</v>
      </c>
      <c r="K6" s="51" t="s">
        <v>83</v>
      </c>
      <c r="L6" s="53" t="s">
        <v>1</v>
      </c>
      <c r="M6" s="54"/>
    </row>
    <row r="7" spans="1:13" ht="12.75" customHeight="1" x14ac:dyDescent="0.2">
      <c r="A7" s="55" t="s">
        <v>2</v>
      </c>
      <c r="B7" s="56" t="s">
        <v>117</v>
      </c>
      <c r="C7" s="57">
        <v>219248</v>
      </c>
      <c r="D7" s="58">
        <v>0.77200000000000002</v>
      </c>
      <c r="E7" s="46"/>
      <c r="F7" s="46"/>
      <c r="G7" s="46"/>
      <c r="H7" s="46"/>
      <c r="I7" s="57">
        <v>432216</v>
      </c>
      <c r="J7" s="58">
        <v>0.82799999999999996</v>
      </c>
      <c r="K7" s="57">
        <v>271206</v>
      </c>
      <c r="L7" s="58">
        <v>0.79300000000000004</v>
      </c>
      <c r="M7" s="25"/>
    </row>
    <row r="8" spans="1:13" ht="12.75" customHeight="1" x14ac:dyDescent="0.2">
      <c r="A8" s="55" t="s">
        <v>3</v>
      </c>
      <c r="B8" s="59" t="s">
        <v>4</v>
      </c>
      <c r="C8" s="310">
        <v>64752</v>
      </c>
      <c r="D8" s="312">
        <v>0.22800000000000001</v>
      </c>
      <c r="E8" s="61"/>
      <c r="F8" s="61"/>
      <c r="G8" s="61"/>
      <c r="H8" s="61"/>
      <c r="I8" s="310">
        <v>89784</v>
      </c>
      <c r="J8" s="314">
        <v>0.17199999999999999</v>
      </c>
      <c r="K8" s="57">
        <v>63270</v>
      </c>
      <c r="L8" s="58">
        <v>0.185</v>
      </c>
      <c r="M8" s="25"/>
    </row>
    <row r="9" spans="1:13" ht="12.75" customHeight="1" x14ac:dyDescent="0.2">
      <c r="A9" s="55">
        <v>3</v>
      </c>
      <c r="B9" s="59" t="s">
        <v>118</v>
      </c>
      <c r="C9" s="311"/>
      <c r="D9" s="313"/>
      <c r="E9" s="61"/>
      <c r="F9" s="61"/>
      <c r="G9" s="61"/>
      <c r="H9" s="61"/>
      <c r="I9" s="311"/>
      <c r="J9" s="315"/>
      <c r="K9" s="57">
        <v>7524</v>
      </c>
      <c r="L9" s="58">
        <v>2.1999999999999999E-2</v>
      </c>
      <c r="M9" s="25"/>
    </row>
    <row r="10" spans="1:13" ht="12.75" customHeight="1" thickBot="1" x14ac:dyDescent="0.25">
      <c r="A10" s="55">
        <v>4</v>
      </c>
      <c r="B10" s="65" t="s">
        <v>119</v>
      </c>
      <c r="C10" s="66">
        <v>284000</v>
      </c>
      <c r="D10" s="67">
        <v>1</v>
      </c>
      <c r="E10" s="46"/>
      <c r="F10" s="46"/>
      <c r="G10" s="46"/>
      <c r="H10" s="46"/>
      <c r="I10" s="66">
        <v>522000</v>
      </c>
      <c r="J10" s="67">
        <v>1</v>
      </c>
      <c r="K10" s="66">
        <v>342000</v>
      </c>
      <c r="L10" s="67">
        <v>1</v>
      </c>
      <c r="M10" s="68"/>
    </row>
    <row r="11" spans="1:13" ht="12.75" customHeight="1" x14ac:dyDescent="0.2">
      <c r="A11" s="55">
        <v>5</v>
      </c>
      <c r="B11" s="20" t="s">
        <v>5</v>
      </c>
      <c r="C11" s="69">
        <v>55948</v>
      </c>
      <c r="D11" s="70">
        <v>0.19700000000000001</v>
      </c>
      <c r="E11" s="46"/>
      <c r="F11" s="46"/>
      <c r="G11" s="46"/>
      <c r="H11" s="46"/>
      <c r="I11" s="69">
        <v>114318</v>
      </c>
      <c r="J11" s="70">
        <v>0.219</v>
      </c>
      <c r="K11" s="69">
        <v>70794</v>
      </c>
      <c r="L11" s="70">
        <v>0.20699999999999999</v>
      </c>
      <c r="M11" s="25"/>
    </row>
    <row r="12" spans="1:13" ht="12.75" customHeight="1" x14ac:dyDescent="0.2">
      <c r="A12" s="55">
        <v>6</v>
      </c>
      <c r="B12" s="20" t="s">
        <v>6</v>
      </c>
      <c r="C12" s="71">
        <v>11644</v>
      </c>
      <c r="D12" s="70">
        <v>4.1000000000000002E-2</v>
      </c>
      <c r="E12" s="46"/>
      <c r="F12" s="46"/>
      <c r="G12" s="46"/>
      <c r="H12" s="46"/>
      <c r="I12" s="71">
        <v>24012</v>
      </c>
      <c r="J12" s="70">
        <v>4.5999999999999999E-2</v>
      </c>
      <c r="K12" s="71">
        <v>14705.999999999998</v>
      </c>
      <c r="L12" s="70">
        <v>4.2999999999999997E-2</v>
      </c>
      <c r="M12" s="25"/>
    </row>
    <row r="13" spans="1:13" ht="12.75" customHeight="1" x14ac:dyDescent="0.2">
      <c r="A13" s="55">
        <v>7</v>
      </c>
      <c r="B13" s="20" t="s">
        <v>145</v>
      </c>
      <c r="C13" s="72">
        <v>1988</v>
      </c>
      <c r="D13" s="73">
        <v>7.0000000000000001E-3</v>
      </c>
      <c r="E13" s="46"/>
      <c r="F13" s="46"/>
      <c r="G13" s="46"/>
      <c r="H13" s="46"/>
      <c r="I13" s="72">
        <v>5220</v>
      </c>
      <c r="J13" s="73">
        <v>0.01</v>
      </c>
      <c r="K13" s="72">
        <v>2736</v>
      </c>
      <c r="L13" s="73">
        <v>8.0000000000000002E-3</v>
      </c>
      <c r="M13" s="25"/>
    </row>
    <row r="14" spans="1:13" s="33" customFormat="1" ht="12.75" customHeight="1" x14ac:dyDescent="0.2">
      <c r="A14" s="55">
        <v>8</v>
      </c>
      <c r="B14" s="74" t="s">
        <v>7</v>
      </c>
      <c r="C14" s="75">
        <v>69580</v>
      </c>
      <c r="D14" s="76">
        <v>0.24500000000000002</v>
      </c>
      <c r="E14" s="77"/>
      <c r="F14" s="77"/>
      <c r="G14" s="77"/>
      <c r="H14" s="77"/>
      <c r="I14" s="75">
        <v>143550</v>
      </c>
      <c r="J14" s="76">
        <v>0.27500000000000002</v>
      </c>
      <c r="K14" s="75">
        <v>88236</v>
      </c>
      <c r="L14" s="76">
        <v>0.25800000000000001</v>
      </c>
      <c r="M14" s="25"/>
    </row>
    <row r="15" spans="1:13" s="33" customFormat="1" ht="12.75" customHeight="1" x14ac:dyDescent="0.2">
      <c r="A15" s="21">
        <v>9</v>
      </c>
      <c r="B15" s="78" t="s">
        <v>120</v>
      </c>
      <c r="C15" s="79">
        <v>6532</v>
      </c>
      <c r="D15" s="80">
        <v>2.3E-2</v>
      </c>
      <c r="E15" s="22"/>
      <c r="F15" s="22"/>
      <c r="G15" s="22"/>
      <c r="H15" s="22"/>
      <c r="I15" s="79">
        <v>7830</v>
      </c>
      <c r="J15" s="80">
        <v>1.4999999999999999E-2</v>
      </c>
      <c r="K15" s="79">
        <v>7524</v>
      </c>
      <c r="L15" s="80">
        <v>2.1999999999999999E-2</v>
      </c>
      <c r="M15" s="24"/>
    </row>
    <row r="16" spans="1:13" s="33" customFormat="1" ht="12.75" customHeight="1" x14ac:dyDescent="0.2">
      <c r="A16" s="81">
        <v>10</v>
      </c>
      <c r="B16" s="20" t="s">
        <v>121</v>
      </c>
      <c r="C16" s="79">
        <v>0</v>
      </c>
      <c r="D16" s="82">
        <v>0</v>
      </c>
      <c r="E16" s="22"/>
      <c r="F16" s="22"/>
      <c r="G16" s="22"/>
      <c r="H16" s="22"/>
      <c r="I16" s="79">
        <v>2088</v>
      </c>
      <c r="J16" s="82">
        <v>4.0000000000000001E-3</v>
      </c>
      <c r="K16" s="79">
        <v>0</v>
      </c>
      <c r="L16" s="82">
        <v>0</v>
      </c>
      <c r="M16" s="24"/>
    </row>
    <row r="17" spans="1:13" s="88" customFormat="1" ht="12.75" customHeight="1" x14ac:dyDescent="0.2">
      <c r="A17" s="83" t="s">
        <v>8</v>
      </c>
      <c r="B17" s="84" t="s">
        <v>9</v>
      </c>
      <c r="C17" s="85">
        <v>15052</v>
      </c>
      <c r="D17" s="86">
        <v>5.2999999999999999E-2</v>
      </c>
      <c r="E17" s="23"/>
      <c r="F17" s="23"/>
      <c r="G17" s="23"/>
      <c r="H17" s="23"/>
      <c r="I17" s="85">
        <v>20880</v>
      </c>
      <c r="J17" s="86">
        <v>0.04</v>
      </c>
      <c r="K17" s="85">
        <v>16758</v>
      </c>
      <c r="L17" s="86">
        <v>4.9000000000000002E-2</v>
      </c>
      <c r="M17" s="87"/>
    </row>
    <row r="18" spans="1:13" s="33" customFormat="1" ht="12.75" customHeight="1" x14ac:dyDescent="0.2">
      <c r="A18" s="81">
        <v>12</v>
      </c>
      <c r="B18" s="20" t="s">
        <v>122</v>
      </c>
      <c r="C18" s="79">
        <v>3124</v>
      </c>
      <c r="D18" s="82">
        <v>1.0999999999999999E-2</v>
      </c>
      <c r="E18" s="22"/>
      <c r="F18" s="22"/>
      <c r="G18" s="22"/>
      <c r="H18" s="22"/>
      <c r="I18" s="79">
        <v>4176</v>
      </c>
      <c r="J18" s="82">
        <v>8.0000000000000002E-3</v>
      </c>
      <c r="K18" s="79">
        <v>3420</v>
      </c>
      <c r="L18" s="82">
        <v>0.01</v>
      </c>
      <c r="M18" s="24"/>
    </row>
    <row r="19" spans="1:13" s="33" customFormat="1" ht="12.75" customHeight="1" x14ac:dyDescent="0.2">
      <c r="A19" s="55" t="s">
        <v>10</v>
      </c>
      <c r="B19" s="20" t="s">
        <v>123</v>
      </c>
      <c r="C19" s="71">
        <v>3692</v>
      </c>
      <c r="D19" s="70">
        <v>1.2999999999999999E-2</v>
      </c>
      <c r="E19" s="22"/>
      <c r="F19" s="22"/>
      <c r="G19" s="22"/>
      <c r="H19" s="22"/>
      <c r="I19" s="71">
        <v>5220</v>
      </c>
      <c r="J19" s="70">
        <v>0.01</v>
      </c>
      <c r="K19" s="71">
        <v>4104</v>
      </c>
      <c r="L19" s="70">
        <v>1.2E-2</v>
      </c>
      <c r="M19" s="25"/>
    </row>
    <row r="20" spans="1:13" s="33" customFormat="1" ht="12.75" customHeight="1" x14ac:dyDescent="0.2">
      <c r="A20" s="55" t="s">
        <v>11</v>
      </c>
      <c r="B20" s="20" t="s">
        <v>124</v>
      </c>
      <c r="C20" s="71">
        <v>6248</v>
      </c>
      <c r="D20" s="70">
        <v>2.1999999999999999E-2</v>
      </c>
      <c r="E20" s="22"/>
      <c r="F20" s="22"/>
      <c r="G20" s="22"/>
      <c r="H20" s="22"/>
      <c r="I20" s="71">
        <v>0</v>
      </c>
      <c r="J20" s="70">
        <v>0</v>
      </c>
      <c r="K20" s="71">
        <v>6155.9999999999991</v>
      </c>
      <c r="L20" s="70">
        <v>1.7999999999999999E-2</v>
      </c>
      <c r="M20" s="25"/>
    </row>
    <row r="21" spans="1:13" s="33" customFormat="1" ht="12.75" customHeight="1" x14ac:dyDescent="0.2">
      <c r="A21" s="55">
        <v>15</v>
      </c>
      <c r="B21" s="20" t="s">
        <v>125</v>
      </c>
      <c r="C21" s="71">
        <v>6248</v>
      </c>
      <c r="D21" s="70">
        <v>2.1999999999999999E-2</v>
      </c>
      <c r="E21" s="22"/>
      <c r="F21" s="22"/>
      <c r="G21" s="22"/>
      <c r="H21" s="22"/>
      <c r="I21" s="71">
        <v>7308</v>
      </c>
      <c r="J21" s="70">
        <v>1.4E-2</v>
      </c>
      <c r="K21" s="71">
        <v>6498</v>
      </c>
      <c r="L21" s="70">
        <v>1.9E-2</v>
      </c>
      <c r="M21" s="25"/>
    </row>
    <row r="22" spans="1:13" s="33" customFormat="1" ht="12.75" customHeight="1" x14ac:dyDescent="0.2">
      <c r="A22" s="55">
        <v>16</v>
      </c>
      <c r="B22" s="20" t="s">
        <v>12</v>
      </c>
      <c r="C22" s="71">
        <v>852</v>
      </c>
      <c r="D22" s="70">
        <v>3.0000000000000001E-3</v>
      </c>
      <c r="E22" s="22"/>
      <c r="F22" s="22"/>
      <c r="G22" s="22"/>
      <c r="H22" s="22"/>
      <c r="I22" s="71">
        <v>1044</v>
      </c>
      <c r="J22" s="70">
        <v>2E-3</v>
      </c>
      <c r="K22" s="71">
        <v>684</v>
      </c>
      <c r="L22" s="70">
        <v>2E-3</v>
      </c>
      <c r="M22" s="25"/>
    </row>
    <row r="23" spans="1:13" s="33" customFormat="1" ht="12.75" customHeight="1" x14ac:dyDescent="0.2">
      <c r="A23" s="55">
        <v>17</v>
      </c>
      <c r="B23" s="20" t="s">
        <v>13</v>
      </c>
      <c r="C23" s="71">
        <v>22436</v>
      </c>
      <c r="D23" s="70">
        <v>7.9000000000000001E-2</v>
      </c>
      <c r="E23" s="22"/>
      <c r="F23" s="22"/>
      <c r="G23" s="22"/>
      <c r="H23" s="22"/>
      <c r="I23" s="71">
        <v>33930</v>
      </c>
      <c r="J23" s="70">
        <v>6.5000000000000002E-2</v>
      </c>
      <c r="K23" s="71">
        <v>24966</v>
      </c>
      <c r="L23" s="70">
        <v>7.2999999999999995E-2</v>
      </c>
      <c r="M23" s="25"/>
    </row>
    <row r="24" spans="1:13" s="33" customFormat="1" ht="12.75" customHeight="1" x14ac:dyDescent="0.2">
      <c r="A24" s="55">
        <v>18</v>
      </c>
      <c r="B24" s="20" t="s">
        <v>126</v>
      </c>
      <c r="C24" s="89">
        <v>3692</v>
      </c>
      <c r="D24" s="73">
        <v>1.2999999999999999E-2</v>
      </c>
      <c r="E24" s="26"/>
      <c r="F24" s="26"/>
      <c r="G24" s="26"/>
      <c r="H24" s="26"/>
      <c r="I24" s="89">
        <v>8874</v>
      </c>
      <c r="J24" s="73">
        <v>1.7000000000000001E-2</v>
      </c>
      <c r="K24" s="89">
        <v>3077.9999999999995</v>
      </c>
      <c r="L24" s="73">
        <v>8.9999999999999993E-3</v>
      </c>
      <c r="M24" s="25"/>
    </row>
    <row r="25" spans="1:13" s="33" customFormat="1" ht="12.75" customHeight="1" x14ac:dyDescent="0.2">
      <c r="A25" s="55">
        <v>19</v>
      </c>
      <c r="B25" s="74" t="s">
        <v>127</v>
      </c>
      <c r="C25" s="90">
        <v>137456</v>
      </c>
      <c r="D25" s="76">
        <v>0.4840000000000001</v>
      </c>
      <c r="E25" s="77"/>
      <c r="F25" s="77"/>
      <c r="G25" s="77"/>
      <c r="H25" s="77"/>
      <c r="I25" s="90">
        <v>234900</v>
      </c>
      <c r="J25" s="76">
        <v>0.45000000000000007</v>
      </c>
      <c r="K25" s="90">
        <v>161424</v>
      </c>
      <c r="L25" s="76">
        <v>0.47200000000000009</v>
      </c>
      <c r="M25" s="68"/>
    </row>
    <row r="26" spans="1:13" s="33" customFormat="1" ht="12.75" customHeight="1" x14ac:dyDescent="0.2">
      <c r="A26" s="55">
        <v>20</v>
      </c>
      <c r="B26" s="74" t="s">
        <v>128</v>
      </c>
      <c r="C26" s="90">
        <v>146544</v>
      </c>
      <c r="D26" s="76">
        <v>0.5159999999999999</v>
      </c>
      <c r="E26" s="77"/>
      <c r="F26" s="77"/>
      <c r="G26" s="77"/>
      <c r="H26" s="77"/>
      <c r="I26" s="90">
        <v>287100</v>
      </c>
      <c r="J26" s="76">
        <v>0.54999999999999993</v>
      </c>
      <c r="K26" s="90">
        <v>180576</v>
      </c>
      <c r="L26" s="76">
        <v>0.52799999999999991</v>
      </c>
      <c r="M26" s="68"/>
    </row>
    <row r="27" spans="1:13" s="33" customFormat="1" ht="12.75" customHeight="1" x14ac:dyDescent="0.2">
      <c r="A27" s="55">
        <v>21</v>
      </c>
      <c r="B27" s="27" t="s">
        <v>14</v>
      </c>
      <c r="C27" s="90">
        <v>3408</v>
      </c>
      <c r="D27" s="76">
        <v>1.2E-2</v>
      </c>
      <c r="E27" s="77"/>
      <c r="F27" s="77"/>
      <c r="G27" s="77"/>
      <c r="H27" s="77"/>
      <c r="I27" s="90">
        <v>0</v>
      </c>
      <c r="J27" s="76">
        <v>0</v>
      </c>
      <c r="K27" s="90">
        <v>3420</v>
      </c>
      <c r="L27" s="76">
        <v>0.01</v>
      </c>
      <c r="M27" s="68"/>
    </row>
    <row r="28" spans="1:13" ht="13.5" customHeight="1" x14ac:dyDescent="0.2">
      <c r="A28" s="55">
        <v>22</v>
      </c>
      <c r="B28" s="74" t="s">
        <v>129</v>
      </c>
      <c r="C28" s="91">
        <v>143136</v>
      </c>
      <c r="D28" s="92">
        <v>0.50399999999999989</v>
      </c>
      <c r="E28" s="44"/>
      <c r="F28" s="44"/>
      <c r="G28" s="44"/>
      <c r="H28" s="44"/>
      <c r="I28" s="91">
        <v>287100</v>
      </c>
      <c r="J28" s="92">
        <v>0.54999999999999993</v>
      </c>
      <c r="K28" s="91">
        <v>177156</v>
      </c>
      <c r="L28" s="92">
        <v>0.5179999999999999</v>
      </c>
      <c r="M28" s="68"/>
    </row>
    <row r="29" spans="1:13" ht="13.5" customHeight="1" x14ac:dyDescent="0.2">
      <c r="A29" s="55"/>
      <c r="B29" s="93"/>
      <c r="C29" s="68"/>
      <c r="D29" s="94"/>
      <c r="E29" s="46"/>
      <c r="F29" s="46"/>
      <c r="G29" s="46"/>
      <c r="H29" s="46"/>
      <c r="I29" s="68"/>
      <c r="J29" s="94"/>
      <c r="K29" s="68"/>
      <c r="L29" s="94"/>
      <c r="M29" s="68"/>
    </row>
    <row r="30" spans="1:13" ht="12.75" customHeight="1" x14ac:dyDescent="0.2">
      <c r="B30" s="16" t="s">
        <v>130</v>
      </c>
      <c r="K30" s="40"/>
      <c r="M30" s="95"/>
    </row>
    <row r="31" spans="1:13" s="3" customFormat="1" ht="12.75" customHeight="1" x14ac:dyDescent="0.2">
      <c r="A31" s="28"/>
      <c r="B31" s="3" t="s">
        <v>131</v>
      </c>
      <c r="C31" s="96">
        <v>284000</v>
      </c>
      <c r="I31" s="96">
        <v>522000</v>
      </c>
      <c r="K31" s="96">
        <v>342000</v>
      </c>
      <c r="M31" s="97"/>
    </row>
    <row r="32" spans="1:13" s="3" customFormat="1" ht="12.75" customHeight="1" x14ac:dyDescent="0.2">
      <c r="A32" s="28" t="s">
        <v>132</v>
      </c>
      <c r="B32" s="3" t="s">
        <v>133</v>
      </c>
      <c r="C32" s="96">
        <v>0</v>
      </c>
      <c r="I32" s="96">
        <v>2088</v>
      </c>
      <c r="K32" s="96">
        <v>0</v>
      </c>
      <c r="M32" s="97"/>
    </row>
    <row r="33" spans="1:13" s="3" customFormat="1" ht="12.75" customHeight="1" x14ac:dyDescent="0.2">
      <c r="A33" s="28" t="s">
        <v>134</v>
      </c>
      <c r="B33" s="3" t="s">
        <v>135</v>
      </c>
      <c r="C33" s="96">
        <v>284000</v>
      </c>
      <c r="I33" s="96">
        <v>519912</v>
      </c>
      <c r="K33" s="96">
        <v>342000</v>
      </c>
      <c r="M33" s="97"/>
    </row>
    <row r="34" spans="1:13" s="3" customFormat="1" ht="12.75" customHeight="1" x14ac:dyDescent="0.2">
      <c r="A34" s="28"/>
      <c r="B34" s="3" t="s">
        <v>136</v>
      </c>
      <c r="C34" s="96">
        <v>51636.36363636364</v>
      </c>
      <c r="D34" s="10"/>
      <c r="E34" s="10"/>
      <c r="F34" s="10"/>
      <c r="G34" s="10"/>
      <c r="H34" s="10"/>
      <c r="I34" s="96">
        <v>51683.168316831689</v>
      </c>
      <c r="J34" s="10"/>
      <c r="K34" s="96">
        <v>51044.776119402981</v>
      </c>
      <c r="L34" s="10"/>
      <c r="M34" s="98"/>
    </row>
    <row r="35" spans="1:13" s="3" customFormat="1" ht="12.75" customHeight="1" x14ac:dyDescent="0.2">
      <c r="A35" s="28"/>
      <c r="B35" s="3" t="s">
        <v>137</v>
      </c>
      <c r="C35" s="99">
        <v>5.5</v>
      </c>
      <c r="D35" s="99"/>
      <c r="E35" s="99"/>
      <c r="F35" s="99"/>
      <c r="G35" s="99"/>
      <c r="H35" s="99"/>
      <c r="I35" s="99">
        <v>10.1</v>
      </c>
      <c r="J35" s="99"/>
      <c r="K35" s="99">
        <v>6.7</v>
      </c>
      <c r="L35" s="100"/>
      <c r="M35" s="100"/>
    </row>
    <row r="36" spans="1:13" s="3" customFormat="1" ht="12.75" customHeight="1" x14ac:dyDescent="0.2">
      <c r="A36" s="28"/>
      <c r="B36" s="3" t="s">
        <v>138</v>
      </c>
      <c r="C36" s="99">
        <v>1</v>
      </c>
      <c r="D36" s="99"/>
      <c r="E36" s="99"/>
      <c r="F36" s="99"/>
      <c r="G36" s="99"/>
      <c r="H36" s="99"/>
      <c r="I36" s="99">
        <v>2.2000000000000002</v>
      </c>
      <c r="J36" s="99"/>
      <c r="K36" s="99">
        <v>1.3</v>
      </c>
      <c r="L36" s="100"/>
      <c r="M36" s="100"/>
    </row>
    <row r="37" spans="1:13" s="3" customFormat="1" ht="12.75" customHeight="1" x14ac:dyDescent="0.2">
      <c r="A37" s="28"/>
      <c r="B37" s="3" t="s">
        <v>139</v>
      </c>
      <c r="C37" s="96">
        <v>15462.222222222223</v>
      </c>
      <c r="I37" s="96">
        <v>18170.886075949369</v>
      </c>
      <c r="K37" s="96">
        <v>16339.999999999998</v>
      </c>
      <c r="M37" s="96"/>
    </row>
    <row r="38" spans="1:13" s="3" customFormat="1" ht="12.75" customHeight="1" x14ac:dyDescent="0.2">
      <c r="A38" s="28"/>
      <c r="B38" s="3" t="s">
        <v>140</v>
      </c>
      <c r="C38" s="101">
        <v>146000</v>
      </c>
      <c r="D38" s="101"/>
      <c r="E38" s="101"/>
      <c r="F38" s="101"/>
      <c r="G38" s="101"/>
      <c r="H38" s="101"/>
      <c r="I38" s="101">
        <v>287000</v>
      </c>
      <c r="J38" s="101"/>
      <c r="K38" s="101">
        <v>181000</v>
      </c>
      <c r="L38" s="102"/>
      <c r="M38" s="103"/>
    </row>
    <row r="39" spans="1:13" s="3" customFormat="1" ht="12.75" customHeight="1" x14ac:dyDescent="0.2">
      <c r="A39" s="28"/>
      <c r="B39" s="3" t="s">
        <v>141</v>
      </c>
      <c r="C39" s="101">
        <v>146000</v>
      </c>
      <c r="D39" s="101"/>
      <c r="E39" s="101"/>
      <c r="F39" s="101"/>
      <c r="G39" s="101"/>
      <c r="H39" s="101"/>
      <c r="I39" s="101">
        <v>129000</v>
      </c>
      <c r="J39" s="101"/>
      <c r="K39" s="101">
        <v>138000</v>
      </c>
      <c r="L39" s="103"/>
      <c r="M39" s="103"/>
    </row>
    <row r="40" spans="1:13" ht="12.75" customHeight="1" x14ac:dyDescent="0.2">
      <c r="C40" s="104"/>
      <c r="D40" s="104"/>
      <c r="E40" s="104"/>
      <c r="F40" s="104"/>
      <c r="G40" s="104"/>
      <c r="H40" s="104"/>
      <c r="I40" s="104"/>
      <c r="J40" s="104"/>
      <c r="K40" s="104"/>
      <c r="L40" s="104"/>
      <c r="M40" s="104"/>
    </row>
    <row r="41" spans="1:13" ht="12.75" customHeight="1" x14ac:dyDescent="0.2">
      <c r="A41" s="302" t="s">
        <v>325</v>
      </c>
      <c r="B41" s="302"/>
      <c r="C41" s="302"/>
      <c r="D41" s="302"/>
      <c r="E41" s="302"/>
      <c r="F41" s="302"/>
      <c r="G41" s="302"/>
      <c r="H41" s="302"/>
      <c r="I41" s="302"/>
      <c r="J41" s="302"/>
      <c r="K41" s="302"/>
      <c r="L41" s="302"/>
      <c r="M41" s="302"/>
    </row>
    <row r="42" spans="1:13" ht="12.75" customHeight="1" x14ac:dyDescent="0.2">
      <c r="A42" s="302" t="s">
        <v>289</v>
      </c>
      <c r="B42" s="302"/>
      <c r="C42" s="302"/>
      <c r="D42" s="302"/>
      <c r="E42" s="302"/>
      <c r="F42" s="302"/>
      <c r="G42" s="302"/>
      <c r="H42" s="302"/>
      <c r="I42" s="302"/>
      <c r="J42" s="302"/>
      <c r="K42" s="302"/>
      <c r="L42" s="302"/>
      <c r="M42" s="302"/>
    </row>
    <row r="43" spans="1:13" ht="14.25" customHeight="1" x14ac:dyDescent="0.2">
      <c r="A43" s="29" t="s">
        <v>143</v>
      </c>
    </row>
    <row r="44" spans="1:13" ht="12.75" customHeight="1" x14ac:dyDescent="0.2">
      <c r="B44" s="17" t="s">
        <v>144</v>
      </c>
    </row>
    <row r="83" spans="2:2" ht="12.75" customHeight="1" x14ac:dyDescent="0.2"/>
  </sheetData>
  <customSheetViews>
    <customSheetView guid="{EDA7E85B-A080-491F-BA45-03CC8233F90A}" showPageBreaks="1" showGridLines="0" hiddenColumns="1" view="pageLayout" topLeftCell="A55">
      <selection activeCell="G68" sqref="G68"/>
      <pageMargins left="0.7" right="0.7" top="0.78740157499999996" bottom="0.78740157499999996" header="0.3" footer="0.3"/>
      <printOptions horizontalCentered="1"/>
      <pageSetup paperSize="9" orientation="landscape" horizontalDpi="4294967292" verticalDpi="400" r:id="rId1"/>
      <headerFooter>
        <oddHeader>&amp;L&amp;"Arial,Fett"&amp;12Praxisbewertung - Vergleichszahlen</oddHeader>
        <oddFooter>&amp;L&amp;9
&amp;R&amp;9Seite &amp;P von &amp;N</oddFooter>
      </headerFooter>
    </customSheetView>
    <customSheetView guid="{08E4AC16-87FF-4147-BD67-D8B87376C474}" showPageBreaks="1" showGridLines="0" hiddenColumns="1" view="pageLayout">
      <selection activeCell="B1" sqref="B1"/>
      <pageMargins left="0.31496062992125984" right="0.31496062992125984" top="0.31496062992125984" bottom="0.31496062992125984" header="0.51181102362204722" footer="0.51181102362204722"/>
      <printOptions horizontalCentered="1"/>
      <pageSetup paperSize="9" scale="83" orientation="landscape" horizontalDpi="4294967292" verticalDpi="400" r:id="rId2"/>
      <headerFooter alignWithMargins="0">
        <oddFooter>&amp;L&amp;9Stand August 2015
(c) Copyright Deubner Verlag GmbH &amp;&amp; Co. KG  - www.deubner-verlag.de&amp;R&amp;9Seite &amp;P von &amp;N</oddFooter>
      </headerFooter>
    </customSheetView>
  </customSheetViews>
  <mergeCells count="11">
    <mergeCell ref="A42:M42"/>
    <mergeCell ref="C1:M1"/>
    <mergeCell ref="C4:L4"/>
    <mergeCell ref="C5:D5"/>
    <mergeCell ref="I5:J5"/>
    <mergeCell ref="K5:L5"/>
    <mergeCell ref="C8:C9"/>
    <mergeCell ref="D8:D9"/>
    <mergeCell ref="I8:I9"/>
    <mergeCell ref="J8:J9"/>
    <mergeCell ref="A41:M41"/>
  </mergeCells>
  <printOptions horizontalCentered="1"/>
  <pageMargins left="0.7" right="0.7" top="0.78740157499999996" bottom="0.78740157499999996" header="0.3" footer="0.3"/>
  <pageSetup paperSize="9" orientation="landscape" horizontalDpi="4294967292" verticalDpi="400" r:id="rId3"/>
  <headerFooter>
    <oddHeader>&amp;L&amp;"Arial,Fett"&amp;12Praxisbewertung - Vergleichszahlen</oddHeader>
    <oddFooter>&amp;L&amp;9
&amp;R&amp;9Seite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3"/>
  <sheetViews>
    <sheetView tabSelected="1" view="pageLayout" topLeftCell="A13" zoomScaleNormal="100" workbookViewId="0">
      <selection activeCell="G68" sqref="G68"/>
    </sheetView>
  </sheetViews>
  <sheetFormatPr baseColWidth="10" defaultRowHeight="12.75" x14ac:dyDescent="0.2"/>
  <cols>
    <col min="1" max="1" width="21.7109375" customWidth="1"/>
    <col min="4" max="4" width="11.85546875" customWidth="1"/>
    <col min="6" max="6" width="11.7109375" customWidth="1"/>
  </cols>
  <sheetData>
    <row r="1" spans="1:7" x14ac:dyDescent="0.2">
      <c r="A1" s="276" t="s">
        <v>173</v>
      </c>
      <c r="B1" s="3"/>
      <c r="C1" s="3"/>
      <c r="D1" s="3"/>
      <c r="E1" s="3"/>
      <c r="F1" s="3"/>
      <c r="G1" s="3"/>
    </row>
    <row r="2" spans="1:7" x14ac:dyDescent="0.2">
      <c r="A2" s="276"/>
      <c r="B2" s="3"/>
      <c r="C2" s="3"/>
      <c r="D2" s="3"/>
      <c r="E2" s="3"/>
      <c r="F2" s="3"/>
      <c r="G2" s="3"/>
    </row>
    <row r="3" spans="1:7" x14ac:dyDescent="0.2">
      <c r="A3" s="277" t="s">
        <v>187</v>
      </c>
      <c r="B3" s="3"/>
      <c r="C3" s="3"/>
      <c r="D3" s="3"/>
      <c r="E3" s="3"/>
      <c r="F3" s="3"/>
      <c r="G3" s="3"/>
    </row>
    <row r="4" spans="1:7" x14ac:dyDescent="0.2">
      <c r="A4" s="277" t="s">
        <v>188</v>
      </c>
      <c r="B4" s="3"/>
      <c r="C4" s="3"/>
      <c r="D4" s="3"/>
      <c r="E4" s="3"/>
      <c r="F4" s="3"/>
      <c r="G4" s="3"/>
    </row>
    <row r="5" spans="1:7" x14ac:dyDescent="0.2">
      <c r="A5" s="9" t="s">
        <v>310</v>
      </c>
      <c r="B5" s="3"/>
      <c r="C5" s="3"/>
      <c r="D5" s="3"/>
      <c r="E5" s="3"/>
      <c r="F5" s="3"/>
      <c r="G5" s="3"/>
    </row>
    <row r="6" spans="1:7" ht="21" customHeight="1" x14ac:dyDescent="0.2">
      <c r="A6" s="3" t="s">
        <v>299</v>
      </c>
      <c r="B6" s="3"/>
      <c r="C6" s="3"/>
      <c r="D6" s="3"/>
      <c r="E6" s="3"/>
      <c r="F6" s="3"/>
      <c r="G6" s="3"/>
    </row>
    <row r="7" spans="1:7" ht="25.5" customHeight="1" x14ac:dyDescent="0.2">
      <c r="A7" s="3" t="s">
        <v>321</v>
      </c>
      <c r="B7" s="3"/>
      <c r="C7" s="3"/>
      <c r="D7" s="3"/>
      <c r="E7" s="3"/>
      <c r="F7" s="3"/>
      <c r="G7" s="3"/>
    </row>
    <row r="8" spans="1:7" ht="12.75" customHeight="1" x14ac:dyDescent="0.2">
      <c r="A8" s="3" t="s">
        <v>298</v>
      </c>
      <c r="B8" s="3"/>
      <c r="C8" s="3"/>
      <c r="D8" s="3"/>
      <c r="E8" s="3"/>
      <c r="F8" s="3"/>
      <c r="G8" s="3"/>
    </row>
    <row r="9" spans="1:7" x14ac:dyDescent="0.2">
      <c r="A9" s="3"/>
      <c r="B9" s="3"/>
      <c r="C9" s="3"/>
      <c r="D9" s="3"/>
      <c r="E9" s="3"/>
      <c r="F9" s="3"/>
      <c r="G9" s="3"/>
    </row>
    <row r="10" spans="1:7" x14ac:dyDescent="0.2">
      <c r="A10" s="249" t="s">
        <v>172</v>
      </c>
      <c r="B10" s="3"/>
      <c r="C10" s="3"/>
      <c r="D10" s="3"/>
      <c r="E10" s="3"/>
      <c r="F10" s="3"/>
      <c r="G10" s="3"/>
    </row>
    <row r="11" spans="1:7" x14ac:dyDescent="0.2">
      <c r="A11" s="319" t="s">
        <v>173</v>
      </c>
      <c r="B11" s="320"/>
      <c r="C11" s="320"/>
      <c r="D11" s="320"/>
      <c r="E11" s="320"/>
      <c r="F11" s="320"/>
      <c r="G11" s="321"/>
    </row>
    <row r="12" spans="1:7" x14ac:dyDescent="0.2">
      <c r="A12" s="322" t="s">
        <v>304</v>
      </c>
      <c r="B12" s="316" t="s">
        <v>174</v>
      </c>
      <c r="C12" s="318"/>
      <c r="D12" s="318"/>
      <c r="E12" s="318"/>
      <c r="F12" s="318"/>
      <c r="G12" s="317"/>
    </row>
    <row r="13" spans="1:7" x14ac:dyDescent="0.2">
      <c r="A13" s="323"/>
      <c r="B13" s="325"/>
      <c r="C13" s="326"/>
      <c r="D13" s="326"/>
      <c r="E13" s="326"/>
      <c r="F13" s="326"/>
      <c r="G13" s="327"/>
    </row>
    <row r="14" spans="1:7" ht="27.75" customHeight="1" x14ac:dyDescent="0.2">
      <c r="A14" s="323"/>
      <c r="B14" s="316" t="s">
        <v>300</v>
      </c>
      <c r="C14" s="317"/>
      <c r="D14" s="316" t="s">
        <v>319</v>
      </c>
      <c r="E14" s="317"/>
      <c r="F14" s="318" t="s">
        <v>320</v>
      </c>
      <c r="G14" s="317"/>
    </row>
    <row r="15" spans="1:7" ht="25.5" x14ac:dyDescent="0.2">
      <c r="A15" s="323"/>
      <c r="B15" s="284"/>
      <c r="C15" s="282" t="s">
        <v>301</v>
      </c>
      <c r="D15" s="284" t="s">
        <v>302</v>
      </c>
      <c r="E15" s="282" t="s">
        <v>305</v>
      </c>
      <c r="F15" s="288" t="s">
        <v>302</v>
      </c>
      <c r="G15" s="282" t="s">
        <v>305</v>
      </c>
    </row>
    <row r="16" spans="1:7" x14ac:dyDescent="0.2">
      <c r="A16" s="324"/>
      <c r="B16" s="289" t="s">
        <v>1</v>
      </c>
      <c r="C16" s="283" t="s">
        <v>83</v>
      </c>
      <c r="D16" s="289" t="s">
        <v>83</v>
      </c>
      <c r="E16" s="283" t="s">
        <v>83</v>
      </c>
      <c r="F16" s="289" t="s">
        <v>83</v>
      </c>
      <c r="G16" s="283" t="s">
        <v>83</v>
      </c>
    </row>
    <row r="17" spans="1:7" x14ac:dyDescent="0.2">
      <c r="A17" s="278" t="s">
        <v>175</v>
      </c>
      <c r="B17" s="290">
        <v>0</v>
      </c>
      <c r="C17" s="278">
        <v>0</v>
      </c>
      <c r="D17" s="290">
        <v>0</v>
      </c>
      <c r="E17" s="278">
        <v>0</v>
      </c>
      <c r="F17" s="290">
        <v>0</v>
      </c>
      <c r="G17" s="278">
        <v>0</v>
      </c>
    </row>
    <row r="18" spans="1:7" x14ac:dyDescent="0.2">
      <c r="A18" s="278" t="s">
        <v>176</v>
      </c>
      <c r="B18" s="290">
        <v>20</v>
      </c>
      <c r="C18" s="279">
        <v>15200</v>
      </c>
      <c r="D18" s="291">
        <f>E18*40/51</f>
        <v>16470.588235294119</v>
      </c>
      <c r="E18" s="279">
        <f t="shared" ref="E18:E25" si="0">$E$26*B18%</f>
        <v>21000</v>
      </c>
      <c r="F18" s="291">
        <f>G18*40/51</f>
        <v>18352.941176470587</v>
      </c>
      <c r="G18" s="279">
        <f t="shared" ref="G18:G25" si="1">$G$26*B18%</f>
        <v>23400</v>
      </c>
    </row>
    <row r="19" spans="1:7" x14ac:dyDescent="0.2">
      <c r="A19" s="278" t="s">
        <v>177</v>
      </c>
      <c r="B19" s="278">
        <v>30</v>
      </c>
      <c r="C19" s="285">
        <v>22800</v>
      </c>
      <c r="D19" s="291">
        <f t="shared" ref="D19:D26" si="2">E19*40/51</f>
        <v>24705.882352941175</v>
      </c>
      <c r="E19" s="285">
        <f t="shared" si="0"/>
        <v>31500</v>
      </c>
      <c r="F19" s="291">
        <f t="shared" ref="F19:F26" si="3">G19*40/51</f>
        <v>27529.411764705881</v>
      </c>
      <c r="G19" s="285">
        <f t="shared" si="1"/>
        <v>35100</v>
      </c>
    </row>
    <row r="20" spans="1:7" x14ac:dyDescent="0.2">
      <c r="A20" s="278" t="s">
        <v>178</v>
      </c>
      <c r="B20" s="278">
        <v>40</v>
      </c>
      <c r="C20" s="285">
        <v>30400</v>
      </c>
      <c r="D20" s="291">
        <f t="shared" si="2"/>
        <v>32941.176470588238</v>
      </c>
      <c r="E20" s="279">
        <f t="shared" si="0"/>
        <v>42000</v>
      </c>
      <c r="F20" s="291">
        <f t="shared" si="3"/>
        <v>36705.882352941175</v>
      </c>
      <c r="G20" s="279">
        <f t="shared" si="1"/>
        <v>46800</v>
      </c>
    </row>
    <row r="21" spans="1:7" x14ac:dyDescent="0.2">
      <c r="A21" s="278" t="s">
        <v>179</v>
      </c>
      <c r="B21" s="278">
        <v>50</v>
      </c>
      <c r="C21" s="279">
        <v>38000</v>
      </c>
      <c r="D21" s="291">
        <f t="shared" si="2"/>
        <v>41176.470588235294</v>
      </c>
      <c r="E21" s="279">
        <f t="shared" si="0"/>
        <v>52500</v>
      </c>
      <c r="F21" s="291">
        <f t="shared" si="3"/>
        <v>45882.352941176468</v>
      </c>
      <c r="G21" s="279">
        <f t="shared" si="1"/>
        <v>58500</v>
      </c>
    </row>
    <row r="22" spans="1:7" x14ac:dyDescent="0.2">
      <c r="A22" s="278" t="s">
        <v>180</v>
      </c>
      <c r="B22" s="278">
        <v>60</v>
      </c>
      <c r="C22" s="279">
        <v>45600</v>
      </c>
      <c r="D22" s="291">
        <f t="shared" si="2"/>
        <v>49411.76470588235</v>
      </c>
      <c r="E22" s="279">
        <f t="shared" si="0"/>
        <v>63000</v>
      </c>
      <c r="F22" s="291">
        <f t="shared" si="3"/>
        <v>55058.823529411762</v>
      </c>
      <c r="G22" s="279">
        <f t="shared" si="1"/>
        <v>70200</v>
      </c>
    </row>
    <row r="23" spans="1:7" x14ac:dyDescent="0.2">
      <c r="A23" s="278" t="s">
        <v>181</v>
      </c>
      <c r="B23" s="278">
        <v>70</v>
      </c>
      <c r="C23" s="279">
        <v>53200</v>
      </c>
      <c r="D23" s="291">
        <f t="shared" si="2"/>
        <v>57647.058823529413</v>
      </c>
      <c r="E23" s="279">
        <f t="shared" si="0"/>
        <v>73500</v>
      </c>
      <c r="F23" s="291">
        <f t="shared" si="3"/>
        <v>64235.294117647056</v>
      </c>
      <c r="G23" s="279">
        <f t="shared" si="1"/>
        <v>81900</v>
      </c>
    </row>
    <row r="24" spans="1:7" x14ac:dyDescent="0.2">
      <c r="A24" s="278" t="s">
        <v>182</v>
      </c>
      <c r="B24" s="278">
        <v>80</v>
      </c>
      <c r="C24" s="279">
        <v>60800</v>
      </c>
      <c r="D24" s="291">
        <f t="shared" si="2"/>
        <v>65882.352941176476</v>
      </c>
      <c r="E24" s="279">
        <f t="shared" si="0"/>
        <v>84000</v>
      </c>
      <c r="F24" s="291">
        <f t="shared" si="3"/>
        <v>73411.76470588235</v>
      </c>
      <c r="G24" s="279">
        <f t="shared" si="1"/>
        <v>93600</v>
      </c>
    </row>
    <row r="25" spans="1:7" x14ac:dyDescent="0.2">
      <c r="A25" s="278" t="s">
        <v>183</v>
      </c>
      <c r="B25" s="278">
        <v>90</v>
      </c>
      <c r="C25" s="279">
        <v>68400</v>
      </c>
      <c r="D25" s="291">
        <f t="shared" si="2"/>
        <v>74117.647058823524</v>
      </c>
      <c r="E25" s="279">
        <f t="shared" si="0"/>
        <v>94500</v>
      </c>
      <c r="F25" s="291">
        <f t="shared" si="3"/>
        <v>82588.23529411765</v>
      </c>
      <c r="G25" s="279">
        <f t="shared" si="1"/>
        <v>105300</v>
      </c>
    </row>
    <row r="26" spans="1:7" x14ac:dyDescent="0.2">
      <c r="A26" s="280" t="s">
        <v>184</v>
      </c>
      <c r="B26" s="280">
        <v>100</v>
      </c>
      <c r="C26" s="281">
        <v>76000</v>
      </c>
      <c r="D26" s="291">
        <f t="shared" si="2"/>
        <v>82352.941176470587</v>
      </c>
      <c r="E26" s="281">
        <v>105000</v>
      </c>
      <c r="F26" s="291">
        <f t="shared" si="3"/>
        <v>91764.705882352937</v>
      </c>
      <c r="G26" s="281">
        <v>117000</v>
      </c>
    </row>
    <row r="27" spans="1:7" x14ac:dyDescent="0.2">
      <c r="A27" s="3"/>
      <c r="B27" s="3"/>
      <c r="C27" s="3"/>
      <c r="D27" s="3"/>
      <c r="E27" s="3"/>
      <c r="F27" s="3"/>
      <c r="G27" s="3"/>
    </row>
    <row r="28" spans="1:7" x14ac:dyDescent="0.2">
      <c r="A28" s="286" t="s">
        <v>303</v>
      </c>
      <c r="B28" s="3"/>
      <c r="C28" s="3"/>
      <c r="D28" s="3"/>
      <c r="E28" s="3"/>
      <c r="F28" s="3"/>
      <c r="G28" s="3"/>
    </row>
    <row r="29" spans="1:7" ht="15" x14ac:dyDescent="0.2">
      <c r="A29" s="286" t="s">
        <v>318</v>
      </c>
      <c r="B29" s="182"/>
      <c r="C29" s="3"/>
      <c r="D29" s="3"/>
      <c r="E29" s="3"/>
      <c r="F29" s="3"/>
      <c r="G29" s="3"/>
    </row>
    <row r="30" spans="1:7" x14ac:dyDescent="0.2">
      <c r="A30" s="287" t="s">
        <v>317</v>
      </c>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3" t="s">
        <v>316</v>
      </c>
      <c r="B34" s="3"/>
      <c r="C34" s="3"/>
      <c r="D34" s="3"/>
      <c r="E34" s="3"/>
      <c r="F34" s="3"/>
      <c r="G34" s="3"/>
    </row>
    <row r="83" spans="2:2" x14ac:dyDescent="0.2"/>
  </sheetData>
  <customSheetViews>
    <customSheetView guid="{EDA7E85B-A080-491F-BA45-03CC8233F90A}" showPageBreaks="1" view="pageLayout" topLeftCell="A13">
      <selection activeCell="G68" sqref="G68"/>
      <pageMargins left="0.7" right="0.7" top="0.78740157499999996" bottom="0.78740157499999996" header="0.3" footer="0.3"/>
      <pageSetup paperSize="9" orientation="landscape" r:id="rId1"/>
      <headerFooter>
        <oddHeader>&amp;L&amp;"Arial,Fett"&amp;12Praxisbewertung - Vergleichszahlen</oddHeader>
        <oddFooter>&amp;L&amp;9
&amp;R&amp;9Seite &amp;P von &amp;N</oddFooter>
      </headerFooter>
    </customSheetView>
    <customSheetView guid="{08E4AC16-87FF-4147-BD67-D8B87376C474}" showPageBreaks="1" view="pageLayout">
      <pageMargins left="0.70866141732283472" right="0.70866141732283472" top="0.78740157480314965" bottom="0.78740157480314965" header="0.31496062992125984" footer="0.31496062992125984"/>
      <pageSetup paperSize="9" orientation="landscape" r:id="rId2"/>
      <headerFooter>
        <oddHeader>&amp;L&amp;"Arial,Fett"&amp;12Praxisbewertung gem. BÄK 2008</oddHeader>
        <oddFooter>&amp;L&amp;9
(c) Deubner Verlag GmbH &amp;&amp; Co. KG - www.deubner-verlag.de&amp;10
&amp;R&amp;9Seite &amp;P von &amp;N</oddFooter>
      </headerFooter>
    </customSheetView>
  </customSheetViews>
  <mergeCells count="6">
    <mergeCell ref="B14:C14"/>
    <mergeCell ref="D14:E14"/>
    <mergeCell ref="F14:G14"/>
    <mergeCell ref="A11:G11"/>
    <mergeCell ref="A12:A16"/>
    <mergeCell ref="B12:G13"/>
  </mergeCells>
  <pageMargins left="0.7" right="0.7" top="0.78740157499999996" bottom="0.78740157499999996" header="0.3" footer="0.3"/>
  <pageSetup paperSize="9" orientation="landscape" r:id="rId3"/>
  <headerFooter>
    <oddHeader>&amp;L&amp;"Arial,Fett"&amp;12Praxisbewertung - Vergleichszahlen</oddHeader>
    <oddFooter>&amp;L&amp;9
&amp;R&amp;9Seite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3"/>
  <sheetViews>
    <sheetView tabSelected="1" view="pageLayout" topLeftCell="A19" zoomScaleNormal="100" workbookViewId="0">
      <selection activeCell="G68" sqref="G68"/>
    </sheetView>
  </sheetViews>
  <sheetFormatPr baseColWidth="10" defaultRowHeight="12.75" x14ac:dyDescent="0.2"/>
  <cols>
    <col min="1" max="1" width="57.85546875" customWidth="1"/>
    <col min="2" max="2" width="15.5703125" customWidth="1"/>
    <col min="3" max="3" width="14.5703125" customWidth="1"/>
    <col min="4" max="4" width="15.42578125" customWidth="1"/>
  </cols>
  <sheetData>
    <row r="1" spans="1:8" x14ac:dyDescent="0.2">
      <c r="A1" s="256" t="s">
        <v>192</v>
      </c>
      <c r="B1" s="257" t="s">
        <v>212</v>
      </c>
      <c r="C1" s="257"/>
      <c r="D1" s="257"/>
      <c r="E1" s="257" t="s">
        <v>211</v>
      </c>
      <c r="F1" s="258"/>
    </row>
    <row r="2" spans="1:8" x14ac:dyDescent="0.2">
      <c r="A2" s="253"/>
      <c r="B2" s="250"/>
      <c r="C2" s="250"/>
      <c r="D2" s="250"/>
      <c r="E2" s="250"/>
      <c r="F2" s="251"/>
    </row>
    <row r="3" spans="1:8" x14ac:dyDescent="0.2">
      <c r="A3" s="259" t="s">
        <v>190</v>
      </c>
      <c r="B3" s="254"/>
      <c r="C3" s="254">
        <v>2</v>
      </c>
      <c r="D3" s="254"/>
      <c r="E3" s="254">
        <f>D30</f>
        <v>2.14</v>
      </c>
      <c r="F3" s="255"/>
    </row>
    <row r="4" spans="1:8" x14ac:dyDescent="0.2">
      <c r="A4" s="260" t="s">
        <v>191</v>
      </c>
      <c r="B4" s="261"/>
      <c r="C4" s="261">
        <v>2.5</v>
      </c>
      <c r="D4" s="261"/>
      <c r="E4" s="261"/>
      <c r="F4" s="252"/>
    </row>
    <row r="5" spans="1:8" x14ac:dyDescent="0.2">
      <c r="A5" s="262" t="s">
        <v>189</v>
      </c>
      <c r="B5" s="263"/>
      <c r="C5" s="263"/>
      <c r="D5" s="263"/>
      <c r="E5" s="263"/>
      <c r="F5" s="258"/>
    </row>
    <row r="7" spans="1:8" ht="64.5" customHeight="1" x14ac:dyDescent="0.2">
      <c r="A7" s="328" t="s">
        <v>194</v>
      </c>
      <c r="B7" s="328"/>
      <c r="C7" s="328"/>
      <c r="D7" s="328"/>
      <c r="E7" s="328"/>
      <c r="F7" s="328"/>
      <c r="G7" s="328"/>
    </row>
    <row r="8" spans="1:8" ht="31.5" customHeight="1" x14ac:dyDescent="0.2">
      <c r="A8" s="328" t="s">
        <v>195</v>
      </c>
      <c r="B8" s="328"/>
      <c r="C8" s="328"/>
      <c r="D8" s="328"/>
      <c r="E8" s="328"/>
      <c r="F8" s="328"/>
      <c r="G8" s="328"/>
    </row>
    <row r="10" spans="1:8" x14ac:dyDescent="0.2">
      <c r="D10" s="19"/>
    </row>
    <row r="11" spans="1:8" x14ac:dyDescent="0.2">
      <c r="A11" s="264" t="s">
        <v>193</v>
      </c>
      <c r="B11" s="265" t="s">
        <v>198</v>
      </c>
      <c r="C11" s="265" t="s">
        <v>199</v>
      </c>
      <c r="D11" s="266" t="s">
        <v>200</v>
      </c>
      <c r="F11" s="172" t="s">
        <v>213</v>
      </c>
    </row>
    <row r="12" spans="1:8" x14ac:dyDescent="0.2">
      <c r="A12" s="267" t="s">
        <v>201</v>
      </c>
      <c r="B12" s="268">
        <v>1.2</v>
      </c>
      <c r="C12" s="269">
        <v>0.15</v>
      </c>
      <c r="D12" s="270">
        <f>B12*C12</f>
        <v>0.18</v>
      </c>
      <c r="F12" s="17" t="s">
        <v>214</v>
      </c>
      <c r="G12" s="17" t="s">
        <v>215</v>
      </c>
      <c r="H12" s="173" t="s">
        <v>216</v>
      </c>
    </row>
    <row r="13" spans="1:8" x14ac:dyDescent="0.2">
      <c r="A13" s="271" t="s">
        <v>202</v>
      </c>
      <c r="B13" s="268">
        <v>1</v>
      </c>
      <c r="C13" s="269">
        <v>0.05</v>
      </c>
      <c r="D13" s="270">
        <f t="shared" ref="D13:D22" si="0">B13*C13</f>
        <v>0.05</v>
      </c>
    </row>
    <row r="14" spans="1:8" x14ac:dyDescent="0.2">
      <c r="A14" s="271" t="s">
        <v>203</v>
      </c>
      <c r="B14" s="268">
        <v>0.8</v>
      </c>
      <c r="C14" s="269">
        <v>0.2</v>
      </c>
      <c r="D14" s="270">
        <f t="shared" si="0"/>
        <v>0.16000000000000003</v>
      </c>
    </row>
    <row r="15" spans="1:8" x14ac:dyDescent="0.2">
      <c r="A15" s="271" t="s">
        <v>204</v>
      </c>
      <c r="B15" s="268">
        <v>1.2</v>
      </c>
      <c r="C15" s="269">
        <v>0.05</v>
      </c>
      <c r="D15" s="270">
        <f t="shared" si="0"/>
        <v>0.06</v>
      </c>
    </row>
    <row r="16" spans="1:8" x14ac:dyDescent="0.2">
      <c r="A16" s="271" t="s">
        <v>205</v>
      </c>
      <c r="B16" s="268">
        <v>1.2</v>
      </c>
      <c r="C16" s="269">
        <v>0.2</v>
      </c>
      <c r="D16" s="270">
        <f t="shared" si="0"/>
        <v>0.24</v>
      </c>
    </row>
    <row r="17" spans="1:6" x14ac:dyDescent="0.2">
      <c r="A17" s="271" t="s">
        <v>206</v>
      </c>
      <c r="B17" s="268">
        <v>1</v>
      </c>
      <c r="C17" s="269">
        <v>0.05</v>
      </c>
      <c r="D17" s="270">
        <f t="shared" si="0"/>
        <v>0.05</v>
      </c>
    </row>
    <row r="18" spans="1:6" x14ac:dyDescent="0.2">
      <c r="A18" s="271" t="s">
        <v>207</v>
      </c>
      <c r="B18" s="268">
        <v>1</v>
      </c>
      <c r="C18" s="269">
        <v>0.05</v>
      </c>
      <c r="D18" s="270">
        <f t="shared" si="0"/>
        <v>0.05</v>
      </c>
    </row>
    <row r="19" spans="1:6" x14ac:dyDescent="0.2">
      <c r="A19" s="271" t="s">
        <v>217</v>
      </c>
      <c r="B19" s="268">
        <v>0</v>
      </c>
      <c r="C19" s="269">
        <v>0</v>
      </c>
      <c r="D19" s="270">
        <f t="shared" si="0"/>
        <v>0</v>
      </c>
      <c r="F19" s="17" t="s">
        <v>218</v>
      </c>
    </row>
    <row r="20" spans="1:6" ht="25.5" x14ac:dyDescent="0.2">
      <c r="A20" s="271" t="s">
        <v>208</v>
      </c>
      <c r="B20" s="268">
        <v>1.2</v>
      </c>
      <c r="C20" s="269">
        <v>0.15</v>
      </c>
      <c r="D20" s="270">
        <f t="shared" si="0"/>
        <v>0.18</v>
      </c>
    </row>
    <row r="21" spans="1:6" x14ac:dyDescent="0.2">
      <c r="A21" s="271" t="s">
        <v>209</v>
      </c>
      <c r="B21" s="268">
        <v>1</v>
      </c>
      <c r="C21" s="269">
        <v>0.05</v>
      </c>
      <c r="D21" s="270">
        <f t="shared" si="0"/>
        <v>0.05</v>
      </c>
    </row>
    <row r="22" spans="1:6" ht="25.5" x14ac:dyDescent="0.2">
      <c r="A22" s="271" t="s">
        <v>210</v>
      </c>
      <c r="B22" s="268">
        <v>1</v>
      </c>
      <c r="C22" s="269">
        <v>0.05</v>
      </c>
      <c r="D22" s="270">
        <f t="shared" si="0"/>
        <v>0.05</v>
      </c>
    </row>
    <row r="23" spans="1:6" x14ac:dyDescent="0.2">
      <c r="A23" s="272"/>
      <c r="B23" s="268">
        <f>SUM(B12:B22)</f>
        <v>10.6</v>
      </c>
      <c r="C23" s="269">
        <f>SUM(C12:C22)</f>
        <v>1.0000000000000002</v>
      </c>
      <c r="D23" s="270">
        <f>SUM(D12:D22)</f>
        <v>1.07</v>
      </c>
    </row>
    <row r="24" spans="1:6" x14ac:dyDescent="0.2">
      <c r="A24" s="271" t="s">
        <v>219</v>
      </c>
      <c r="B24" s="273"/>
      <c r="C24" s="272"/>
      <c r="D24" s="274">
        <v>2</v>
      </c>
    </row>
    <row r="25" spans="1:6" x14ac:dyDescent="0.2">
      <c r="A25" s="271" t="s">
        <v>220</v>
      </c>
      <c r="B25" s="273"/>
      <c r="C25" s="272"/>
      <c r="D25" s="274">
        <f>D23*D24</f>
        <v>2.14</v>
      </c>
    </row>
    <row r="26" spans="1:6" x14ac:dyDescent="0.2">
      <c r="A26" s="271" t="s">
        <v>221</v>
      </c>
      <c r="B26" s="272"/>
      <c r="C26" s="272"/>
      <c r="D26" s="274">
        <v>2.4</v>
      </c>
    </row>
    <row r="27" spans="1:6" x14ac:dyDescent="0.2">
      <c r="A27" s="271" t="s">
        <v>222</v>
      </c>
      <c r="B27" s="272"/>
      <c r="C27" s="272"/>
      <c r="D27" s="274">
        <v>1.6</v>
      </c>
      <c r="F27" s="17" t="s">
        <v>293</v>
      </c>
    </row>
    <row r="28" spans="1:6" x14ac:dyDescent="0.2">
      <c r="A28" s="272"/>
      <c r="B28" s="272"/>
      <c r="C28" s="272"/>
      <c r="D28" s="274"/>
      <c r="F28" s="17" t="s">
        <v>224</v>
      </c>
    </row>
    <row r="29" spans="1:6" x14ac:dyDescent="0.2">
      <c r="A29" s="272"/>
      <c r="B29" s="272"/>
      <c r="C29" s="272"/>
      <c r="D29" s="274"/>
      <c r="F29" s="17" t="s">
        <v>228</v>
      </c>
    </row>
    <row r="30" spans="1:6" x14ac:dyDescent="0.2">
      <c r="A30" s="271" t="s">
        <v>223</v>
      </c>
      <c r="B30" s="272"/>
      <c r="C30" s="272"/>
      <c r="D30" s="275">
        <v>2.14</v>
      </c>
      <c r="F30" s="17" t="s">
        <v>229</v>
      </c>
    </row>
    <row r="31" spans="1:6" x14ac:dyDescent="0.2">
      <c r="F31" s="17" t="s">
        <v>294</v>
      </c>
    </row>
    <row r="32" spans="1:6" x14ac:dyDescent="0.2">
      <c r="F32" s="17" t="s">
        <v>230</v>
      </c>
    </row>
    <row r="33" spans="6:6" x14ac:dyDescent="0.2">
      <c r="F33" s="17" t="s">
        <v>231</v>
      </c>
    </row>
    <row r="83" spans="2:2" x14ac:dyDescent="0.2"/>
  </sheetData>
  <customSheetViews>
    <customSheetView guid="{EDA7E85B-A080-491F-BA45-03CC8233F90A}" showPageBreaks="1" view="pageLayout" topLeftCell="A19">
      <selection activeCell="G68" sqref="G68"/>
      <pageMargins left="0.7" right="0.7" top="0.78740157499999996" bottom="0.78740157499999996" header="0.3" footer="0.3"/>
      <pageSetup paperSize="9" orientation="landscape" r:id="rId1"/>
      <headerFooter>
        <oddHeader>&amp;L&amp;"Arial,Fett"&amp;12Praxisbewertung - Vergleichszahlen</oddHeader>
        <oddFooter>&amp;L&amp;9
&amp;R&amp;9Seite &amp;P von &amp;N</oddFooter>
      </headerFooter>
    </customSheetView>
    <customSheetView guid="{08E4AC16-87FF-4147-BD67-D8B87376C474}" showPageBreaks="1" fitToPage="1" view="pageLayout" topLeftCell="A19">
      <selection activeCell="D36" sqref="D36"/>
      <pageMargins left="0.7" right="0.7" top="0.78740157499999996" bottom="0.78740157499999996" header="0.3" footer="0.3"/>
      <pageSetup paperSize="9" scale="77" orientation="landscape" r:id="rId2"/>
      <headerFooter>
        <oddHeader>&amp;L&amp;"Arial,Fett"&amp;12Praxisbewertung nach BÄK 2008</oddHeader>
        <oddFooter>&amp;L&amp;9Stand Januar 2020
(c) Deubner Verlag GmbH &amp;&amp; Co. KG - www.deubner-verlag.de</oddFooter>
      </headerFooter>
    </customSheetView>
  </customSheetViews>
  <mergeCells count="2">
    <mergeCell ref="A7:G7"/>
    <mergeCell ref="A8:G8"/>
  </mergeCells>
  <pageMargins left="0.7" right="0.7" top="0.78740157499999996" bottom="0.78740157499999996" header="0.3" footer="0.3"/>
  <pageSetup paperSize="9" orientation="landscape" r:id="rId3"/>
  <headerFooter>
    <oddHeader>&amp;L&amp;"Arial,Fett"&amp;12Praxisbewertung - Vergleichszahlen</oddHeader>
    <oddFooter>&amp;L&amp;9
&amp;R&amp;9Seite &amp;P von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E120"/>
  <sheetViews>
    <sheetView tabSelected="1" view="pageLayout" topLeftCell="A31" zoomScaleNormal="100" workbookViewId="0">
      <selection activeCell="G68" sqref="G68"/>
    </sheetView>
  </sheetViews>
  <sheetFormatPr baseColWidth="10" defaultRowHeight="12.75" x14ac:dyDescent="0.2"/>
  <cols>
    <col min="1" max="1" width="34" style="3" customWidth="1"/>
    <col min="2" max="4" width="11.42578125" style="3"/>
    <col min="5" max="5" width="25.42578125" style="14" customWidth="1"/>
    <col min="6" max="6" width="9" style="3" customWidth="1"/>
    <col min="7" max="16384" width="11.42578125" style="3"/>
  </cols>
  <sheetData>
    <row r="1" spans="1:5" ht="18" x14ac:dyDescent="0.25">
      <c r="A1" s="2" t="s">
        <v>295</v>
      </c>
    </row>
    <row r="3" spans="1:5" x14ac:dyDescent="0.2">
      <c r="B3" s="329" t="s">
        <v>29</v>
      </c>
      <c r="C3" s="329"/>
      <c r="D3" s="329"/>
    </row>
    <row r="4" spans="1:5" x14ac:dyDescent="0.2">
      <c r="B4" s="5" t="s">
        <v>26</v>
      </c>
      <c r="C4" s="5" t="s">
        <v>27</v>
      </c>
      <c r="D4" s="5" t="s">
        <v>28</v>
      </c>
    </row>
    <row r="6" spans="1:5" x14ac:dyDescent="0.2">
      <c r="A6" s="1" t="s">
        <v>15</v>
      </c>
      <c r="E6" s="15"/>
    </row>
    <row r="7" spans="1:5" x14ac:dyDescent="0.2">
      <c r="A7" s="11" t="s">
        <v>76</v>
      </c>
      <c r="B7" s="248"/>
      <c r="C7" s="248"/>
      <c r="D7" s="248"/>
    </row>
    <row r="8" spans="1:5" ht="3" customHeight="1" x14ac:dyDescent="0.2">
      <c r="A8" s="11"/>
      <c r="B8" s="248"/>
      <c r="C8" s="248"/>
      <c r="D8" s="248"/>
    </row>
    <row r="9" spans="1:5" x14ac:dyDescent="0.2">
      <c r="A9" s="11" t="s">
        <v>30</v>
      </c>
      <c r="B9" s="248"/>
      <c r="C9" s="248"/>
      <c r="D9" s="248"/>
    </row>
    <row r="10" spans="1:5" ht="3" customHeight="1" x14ac:dyDescent="0.2">
      <c r="A10" s="11"/>
      <c r="B10" s="248"/>
      <c r="C10" s="248"/>
      <c r="D10" s="248"/>
    </row>
    <row r="11" spans="1:5" ht="12.75" customHeight="1" x14ac:dyDescent="0.2">
      <c r="A11" s="11" t="s">
        <v>31</v>
      </c>
      <c r="B11" s="248"/>
      <c r="C11" s="248"/>
      <c r="D11" s="248"/>
    </row>
    <row r="12" spans="1:5" ht="3" customHeight="1" x14ac:dyDescent="0.2">
      <c r="A12" s="11"/>
      <c r="B12" s="248"/>
      <c r="C12" s="248"/>
      <c r="D12" s="248"/>
    </row>
    <row r="13" spans="1:5" ht="12.75" customHeight="1" x14ac:dyDescent="0.2">
      <c r="A13" s="13" t="s">
        <v>77</v>
      </c>
      <c r="B13" s="248"/>
      <c r="C13" s="248"/>
      <c r="D13" s="248"/>
    </row>
    <row r="14" spans="1:5" ht="3" customHeight="1" x14ac:dyDescent="0.2">
      <c r="A14" s="11"/>
      <c r="B14" s="248"/>
      <c r="C14" s="248"/>
      <c r="D14" s="248"/>
    </row>
    <row r="15" spans="1:5" ht="12.75" customHeight="1" x14ac:dyDescent="0.2">
      <c r="A15" s="11" t="s">
        <v>32</v>
      </c>
      <c r="B15" s="248"/>
      <c r="C15" s="248"/>
      <c r="D15" s="248"/>
    </row>
    <row r="16" spans="1:5" ht="3" customHeight="1" x14ac:dyDescent="0.2">
      <c r="A16" s="11"/>
      <c r="B16" s="248"/>
      <c r="C16" s="248"/>
      <c r="D16" s="248"/>
    </row>
    <row r="17" spans="1:4" ht="12.75" customHeight="1" x14ac:dyDescent="0.2">
      <c r="A17" s="13" t="s">
        <v>85</v>
      </c>
      <c r="B17" s="248"/>
      <c r="C17" s="248"/>
      <c r="D17" s="248"/>
    </row>
    <row r="18" spans="1:4" ht="3" customHeight="1" x14ac:dyDescent="0.2">
      <c r="A18" s="13"/>
      <c r="B18" s="248"/>
      <c r="C18" s="248"/>
      <c r="D18" s="248"/>
    </row>
    <row r="19" spans="1:4" ht="12.75" customHeight="1" x14ac:dyDescent="0.2">
      <c r="A19" s="13" t="s">
        <v>33</v>
      </c>
      <c r="B19" s="248"/>
      <c r="C19" s="248"/>
      <c r="D19" s="248"/>
    </row>
    <row r="20" spans="1:4" ht="3" customHeight="1" x14ac:dyDescent="0.2">
      <c r="A20" s="11"/>
      <c r="B20" s="248"/>
      <c r="C20" s="248"/>
      <c r="D20" s="248"/>
    </row>
    <row r="21" spans="1:4" x14ac:dyDescent="0.2">
      <c r="A21" s="11" t="s">
        <v>34</v>
      </c>
      <c r="B21" s="248"/>
      <c r="C21" s="248"/>
      <c r="D21" s="248"/>
    </row>
    <row r="22" spans="1:4" x14ac:dyDescent="0.2">
      <c r="A22" s="11"/>
      <c r="B22" s="248"/>
      <c r="C22" s="248"/>
      <c r="D22" s="248"/>
    </row>
    <row r="23" spans="1:4" x14ac:dyDescent="0.2">
      <c r="A23" s="12" t="s">
        <v>35</v>
      </c>
      <c r="B23" s="248"/>
      <c r="C23" s="248"/>
      <c r="D23" s="248"/>
    </row>
    <row r="24" spans="1:4" ht="3" customHeight="1" x14ac:dyDescent="0.2">
      <c r="A24" s="12"/>
      <c r="B24" s="248"/>
      <c r="C24" s="248"/>
      <c r="D24" s="248"/>
    </row>
    <row r="25" spans="1:4" x14ac:dyDescent="0.2">
      <c r="A25" s="11" t="s">
        <v>36</v>
      </c>
      <c r="B25" s="248"/>
      <c r="C25" s="248"/>
      <c r="D25" s="248"/>
    </row>
    <row r="26" spans="1:4" x14ac:dyDescent="0.2">
      <c r="A26" s="11" t="s">
        <v>37</v>
      </c>
      <c r="B26" s="248"/>
      <c r="C26" s="248"/>
      <c r="D26" s="248"/>
    </row>
    <row r="27" spans="1:4" ht="3" customHeight="1" x14ac:dyDescent="0.2">
      <c r="A27" s="11"/>
      <c r="B27" s="248"/>
      <c r="C27" s="248"/>
      <c r="D27" s="248"/>
    </row>
    <row r="28" spans="1:4" x14ac:dyDescent="0.2">
      <c r="A28" s="13" t="s">
        <v>38</v>
      </c>
      <c r="B28" s="248"/>
      <c r="C28" s="248"/>
      <c r="D28" s="248"/>
    </row>
    <row r="29" spans="1:4" ht="3" customHeight="1" x14ac:dyDescent="0.2">
      <c r="A29" s="11"/>
      <c r="B29" s="248"/>
      <c r="C29" s="248"/>
      <c r="D29" s="248"/>
    </row>
    <row r="30" spans="1:4" x14ac:dyDescent="0.2">
      <c r="A30" s="11" t="s">
        <v>39</v>
      </c>
      <c r="B30" s="248"/>
      <c r="C30" s="248"/>
      <c r="D30" s="248"/>
    </row>
    <row r="31" spans="1:4" ht="3" customHeight="1" x14ac:dyDescent="0.2">
      <c r="A31" s="11"/>
      <c r="B31" s="248"/>
      <c r="C31" s="248"/>
      <c r="D31" s="248"/>
    </row>
    <row r="32" spans="1:4" x14ac:dyDescent="0.2">
      <c r="A32" s="11" t="s">
        <v>40</v>
      </c>
      <c r="B32" s="248"/>
      <c r="C32" s="248"/>
      <c r="D32" s="248"/>
    </row>
    <row r="33" spans="1:5" x14ac:dyDescent="0.2">
      <c r="A33" s="11" t="s">
        <v>41</v>
      </c>
      <c r="B33" s="248"/>
      <c r="C33" s="248"/>
      <c r="D33" s="248"/>
    </row>
    <row r="34" spans="1:5" ht="3" customHeight="1" x14ac:dyDescent="0.2">
      <c r="A34" s="11"/>
      <c r="B34" s="248"/>
      <c r="C34" s="248"/>
      <c r="D34" s="248"/>
    </row>
    <row r="35" spans="1:5" x14ac:dyDescent="0.2">
      <c r="A35" s="13" t="s">
        <v>42</v>
      </c>
      <c r="B35" s="248"/>
      <c r="C35" s="248"/>
      <c r="D35" s="248"/>
    </row>
    <row r="36" spans="1:5" x14ac:dyDescent="0.2">
      <c r="A36" s="11"/>
      <c r="B36" s="248"/>
      <c r="C36" s="248"/>
      <c r="D36" s="248"/>
    </row>
    <row r="37" spans="1:5" x14ac:dyDescent="0.2">
      <c r="A37" s="12" t="s">
        <v>43</v>
      </c>
      <c r="B37" s="248"/>
      <c r="C37" s="248"/>
      <c r="D37" s="248"/>
    </row>
    <row r="38" spans="1:5" ht="3" customHeight="1" x14ac:dyDescent="0.2">
      <c r="A38" s="12"/>
      <c r="B38" s="248"/>
      <c r="C38" s="248"/>
      <c r="D38" s="248"/>
    </row>
    <row r="39" spans="1:5" x14ac:dyDescent="0.2">
      <c r="A39" s="11" t="s">
        <v>44</v>
      </c>
      <c r="B39" s="248"/>
      <c r="C39" s="248"/>
      <c r="D39" s="248"/>
    </row>
    <row r="40" spans="1:5" ht="3" customHeight="1" x14ac:dyDescent="0.2">
      <c r="A40" s="11"/>
      <c r="B40" s="248"/>
      <c r="C40" s="248"/>
      <c r="D40" s="248"/>
    </row>
    <row r="41" spans="1:5" x14ac:dyDescent="0.2">
      <c r="A41" s="13" t="s">
        <v>45</v>
      </c>
      <c r="B41" s="248"/>
      <c r="C41" s="248"/>
      <c r="D41" s="248"/>
    </row>
    <row r="42" spans="1:5" ht="3" customHeight="1" x14ac:dyDescent="0.2">
      <c r="A42" s="11"/>
      <c r="B42" s="248"/>
      <c r="C42" s="248"/>
      <c r="D42" s="248"/>
    </row>
    <row r="43" spans="1:5" x14ac:dyDescent="0.2">
      <c r="A43" s="11" t="s">
        <v>46</v>
      </c>
      <c r="B43" s="248"/>
      <c r="C43" s="248"/>
      <c r="D43" s="248"/>
    </row>
    <row r="44" spans="1:5" x14ac:dyDescent="0.2">
      <c r="A44" s="11" t="s">
        <v>47</v>
      </c>
      <c r="B44" s="248"/>
      <c r="C44" s="248"/>
      <c r="D44" s="248"/>
    </row>
    <row r="45" spans="1:5" x14ac:dyDescent="0.2">
      <c r="A45" s="298" t="s">
        <v>329</v>
      </c>
      <c r="B45" s="248"/>
      <c r="C45" s="248"/>
      <c r="D45" s="248"/>
    </row>
    <row r="46" spans="1:5" x14ac:dyDescent="0.2">
      <c r="A46" s="11" t="s">
        <v>330</v>
      </c>
      <c r="B46" s="299"/>
      <c r="C46" s="299"/>
      <c r="D46" s="299"/>
    </row>
    <row r="47" spans="1:5" x14ac:dyDescent="0.2">
      <c r="A47" s="11"/>
      <c r="B47" s="300"/>
      <c r="C47" s="300"/>
      <c r="D47" s="300"/>
    </row>
    <row r="48" spans="1:5" x14ac:dyDescent="0.2">
      <c r="A48" s="12" t="s">
        <v>48</v>
      </c>
      <c r="B48" s="248"/>
      <c r="C48" s="248"/>
      <c r="D48" s="248"/>
    </row>
    <row r="49" spans="1:4" ht="3" customHeight="1" x14ac:dyDescent="0.2">
      <c r="A49" s="12"/>
      <c r="B49" s="248"/>
      <c r="C49" s="248"/>
      <c r="D49" s="248"/>
    </row>
    <row r="50" spans="1:4" x14ac:dyDescent="0.2">
      <c r="A50" s="11" t="s">
        <v>82</v>
      </c>
      <c r="B50" s="248"/>
      <c r="C50" s="248"/>
      <c r="D50" s="248"/>
    </row>
    <row r="51" spans="1:4" ht="3" customHeight="1" x14ac:dyDescent="0.2">
      <c r="A51" s="11"/>
      <c r="B51" s="248"/>
      <c r="C51" s="248"/>
      <c r="D51" s="248"/>
    </row>
    <row r="52" spans="1:4" x14ac:dyDescent="0.2">
      <c r="A52" s="11" t="s">
        <v>49</v>
      </c>
      <c r="B52" s="248"/>
      <c r="C52" s="248"/>
      <c r="D52" s="248"/>
    </row>
    <row r="53" spans="1:4" ht="3" customHeight="1" x14ac:dyDescent="0.2">
      <c r="A53" s="11"/>
      <c r="B53" s="248"/>
      <c r="C53" s="248"/>
      <c r="D53" s="248"/>
    </row>
    <row r="54" spans="1:4" x14ac:dyDescent="0.2">
      <c r="A54" s="11" t="s">
        <v>50</v>
      </c>
      <c r="B54" s="248"/>
      <c r="C54" s="248"/>
      <c r="D54" s="248"/>
    </row>
    <row r="55" spans="1:4" ht="3" customHeight="1" x14ac:dyDescent="0.2">
      <c r="A55" s="11"/>
      <c r="B55" s="248"/>
      <c r="C55" s="248"/>
      <c r="D55" s="248"/>
    </row>
    <row r="56" spans="1:4" x14ac:dyDescent="0.2">
      <c r="A56" s="11" t="s">
        <v>51</v>
      </c>
      <c r="B56" s="248"/>
      <c r="C56" s="248"/>
      <c r="D56" s="248"/>
    </row>
    <row r="57" spans="1:4" ht="3" customHeight="1" x14ac:dyDescent="0.2">
      <c r="A57" s="11"/>
      <c r="B57" s="248"/>
      <c r="C57" s="248"/>
      <c r="D57" s="248"/>
    </row>
    <row r="58" spans="1:4" x14ac:dyDescent="0.2">
      <c r="A58" s="11" t="s">
        <v>52</v>
      </c>
      <c r="B58" s="248"/>
      <c r="C58" s="248"/>
      <c r="D58" s="248"/>
    </row>
    <row r="59" spans="1:4" ht="3" customHeight="1" x14ac:dyDescent="0.2">
      <c r="A59" s="11"/>
      <c r="B59" s="248"/>
      <c r="C59" s="248"/>
      <c r="D59" s="248"/>
    </row>
    <row r="60" spans="1:4" x14ac:dyDescent="0.2">
      <c r="A60" s="11" t="s">
        <v>53</v>
      </c>
      <c r="B60" s="248"/>
      <c r="C60" s="248"/>
      <c r="D60" s="248"/>
    </row>
    <row r="61" spans="1:4" x14ac:dyDescent="0.2">
      <c r="A61" s="11" t="s">
        <v>54</v>
      </c>
      <c r="B61" s="248"/>
      <c r="C61" s="248"/>
      <c r="D61" s="248"/>
    </row>
    <row r="62" spans="1:4" ht="3" customHeight="1" x14ac:dyDescent="0.2">
      <c r="A62" s="11"/>
      <c r="B62" s="248"/>
      <c r="C62" s="248"/>
      <c r="D62" s="248"/>
    </row>
    <row r="63" spans="1:4" x14ac:dyDescent="0.2">
      <c r="A63" s="11" t="s">
        <v>55</v>
      </c>
      <c r="B63" s="248"/>
      <c r="C63" s="248"/>
      <c r="D63" s="248"/>
    </row>
    <row r="64" spans="1:4" x14ac:dyDescent="0.2">
      <c r="A64" s="11" t="s">
        <v>56</v>
      </c>
      <c r="B64" s="248"/>
      <c r="C64" s="248"/>
      <c r="D64" s="248"/>
    </row>
    <row r="65" spans="1:4" x14ac:dyDescent="0.2">
      <c r="A65" s="11"/>
      <c r="B65" s="248"/>
      <c r="C65" s="248"/>
      <c r="D65" s="248"/>
    </row>
    <row r="66" spans="1:4" x14ac:dyDescent="0.2">
      <c r="A66" s="12" t="s">
        <v>57</v>
      </c>
      <c r="B66" s="248"/>
      <c r="C66" s="248"/>
      <c r="D66" s="248"/>
    </row>
    <row r="67" spans="1:4" ht="3" customHeight="1" x14ac:dyDescent="0.2">
      <c r="A67" s="12"/>
      <c r="B67" s="248"/>
      <c r="C67" s="248"/>
      <c r="D67" s="248"/>
    </row>
    <row r="68" spans="1:4" x14ac:dyDescent="0.2">
      <c r="A68" s="11" t="s">
        <v>58</v>
      </c>
      <c r="B68" s="248"/>
      <c r="C68" s="248"/>
      <c r="D68" s="248"/>
    </row>
    <row r="69" spans="1:4" ht="3" customHeight="1" x14ac:dyDescent="0.2">
      <c r="A69" s="11"/>
      <c r="B69" s="248"/>
      <c r="C69" s="248"/>
      <c r="D69" s="248"/>
    </row>
    <row r="70" spans="1:4" x14ac:dyDescent="0.2">
      <c r="A70" s="11" t="s">
        <v>59</v>
      </c>
      <c r="B70" s="248"/>
      <c r="C70" s="248"/>
      <c r="D70" s="248"/>
    </row>
    <row r="71" spans="1:4" x14ac:dyDescent="0.2">
      <c r="A71" s="11"/>
      <c r="B71" s="248"/>
      <c r="C71" s="248"/>
      <c r="D71" s="248"/>
    </row>
    <row r="72" spans="1:4" x14ac:dyDescent="0.2">
      <c r="A72" s="12" t="s">
        <v>80</v>
      </c>
    </row>
    <row r="73" spans="1:4" ht="3" customHeight="1" x14ac:dyDescent="0.2">
      <c r="A73" s="12"/>
    </row>
    <row r="74" spans="1:4" x14ac:dyDescent="0.2">
      <c r="A74" s="13" t="s">
        <v>60</v>
      </c>
    </row>
    <row r="75" spans="1:4" ht="3" customHeight="1" x14ac:dyDescent="0.2">
      <c r="A75" s="13"/>
    </row>
    <row r="76" spans="1:4" x14ac:dyDescent="0.2">
      <c r="A76" s="13" t="s">
        <v>78</v>
      </c>
    </row>
    <row r="77" spans="1:4" ht="3" customHeight="1" x14ac:dyDescent="0.2">
      <c r="A77" s="13"/>
    </row>
    <row r="78" spans="1:4" x14ac:dyDescent="0.2">
      <c r="A78" s="13" t="s">
        <v>61</v>
      </c>
    </row>
    <row r="79" spans="1:4" ht="3" customHeight="1" x14ac:dyDescent="0.2">
      <c r="A79" s="13"/>
    </row>
    <row r="80" spans="1:4" x14ac:dyDescent="0.2">
      <c r="A80" s="13" t="s">
        <v>79</v>
      </c>
    </row>
    <row r="81" spans="1:4" x14ac:dyDescent="0.2">
      <c r="A81" s="13" t="s">
        <v>62</v>
      </c>
    </row>
    <row r="82" spans="1:4" x14ac:dyDescent="0.2">
      <c r="A82" s="11" t="s">
        <v>327</v>
      </c>
    </row>
    <row r="83" spans="1:4" x14ac:dyDescent="0.2">
      <c r="A83" s="11" t="s">
        <v>328</v>
      </c>
      <c r="B83" s="301"/>
      <c r="C83" s="301"/>
      <c r="D83" s="301"/>
    </row>
    <row r="84" spans="1:4" x14ac:dyDescent="0.2">
      <c r="A84" s="11"/>
    </row>
    <row r="85" spans="1:4" x14ac:dyDescent="0.2">
      <c r="A85" s="12" t="s">
        <v>16</v>
      </c>
    </row>
    <row r="86" spans="1:4" ht="3" customHeight="1" x14ac:dyDescent="0.2">
      <c r="A86" s="12"/>
    </row>
    <row r="87" spans="1:4" x14ac:dyDescent="0.2">
      <c r="A87" s="11" t="s">
        <v>63</v>
      </c>
    </row>
    <row r="88" spans="1:4" x14ac:dyDescent="0.2">
      <c r="A88" s="11" t="s">
        <v>64</v>
      </c>
    </row>
    <row r="89" spans="1:4" ht="3" customHeight="1" x14ac:dyDescent="0.2">
      <c r="A89" s="11"/>
    </row>
    <row r="90" spans="1:4" x14ac:dyDescent="0.2">
      <c r="A90" s="11" t="s">
        <v>65</v>
      </c>
    </row>
    <row r="91" spans="1:4" x14ac:dyDescent="0.2">
      <c r="A91" s="11" t="s">
        <v>296</v>
      </c>
    </row>
    <row r="92" spans="1:4" x14ac:dyDescent="0.2">
      <c r="A92" s="11"/>
    </row>
    <row r="93" spans="1:4" x14ac:dyDescent="0.2">
      <c r="A93" s="1" t="s">
        <v>66</v>
      </c>
    </row>
    <row r="94" spans="1:4" ht="3" customHeight="1" x14ac:dyDescent="0.2">
      <c r="A94" s="1"/>
    </row>
    <row r="95" spans="1:4" x14ac:dyDescent="0.2">
      <c r="A95" s="11" t="s">
        <v>67</v>
      </c>
    </row>
    <row r="96" spans="1:4" ht="3" customHeight="1" x14ac:dyDescent="0.2">
      <c r="A96" s="11"/>
    </row>
    <row r="97" spans="1:1" x14ac:dyDescent="0.2">
      <c r="A97" s="11" t="s">
        <v>68</v>
      </c>
    </row>
    <row r="98" spans="1:1" ht="3" customHeight="1" x14ac:dyDescent="0.2">
      <c r="A98" s="11"/>
    </row>
    <row r="99" spans="1:1" x14ac:dyDescent="0.2">
      <c r="A99" s="11" t="s">
        <v>69</v>
      </c>
    </row>
    <row r="100" spans="1:1" ht="3" customHeight="1" x14ac:dyDescent="0.2">
      <c r="A100" s="11"/>
    </row>
    <row r="101" spans="1:1" x14ac:dyDescent="0.2">
      <c r="A101" s="11" t="s">
        <v>70</v>
      </c>
    </row>
    <row r="102" spans="1:1" ht="3" customHeight="1" x14ac:dyDescent="0.2">
      <c r="A102" s="11"/>
    </row>
    <row r="103" spans="1:1" x14ac:dyDescent="0.2">
      <c r="A103" s="11" t="s">
        <v>71</v>
      </c>
    </row>
    <row r="104" spans="1:1" ht="3" customHeight="1" x14ac:dyDescent="0.2">
      <c r="A104" s="11"/>
    </row>
    <row r="105" spans="1:1" x14ac:dyDescent="0.2">
      <c r="A105" s="11" t="s">
        <v>72</v>
      </c>
    </row>
    <row r="106" spans="1:1" x14ac:dyDescent="0.2">
      <c r="A106" s="11"/>
    </row>
    <row r="107" spans="1:1" x14ac:dyDescent="0.2">
      <c r="A107" s="12" t="s">
        <v>73</v>
      </c>
    </row>
    <row r="108" spans="1:1" ht="3" customHeight="1" x14ac:dyDescent="0.2">
      <c r="A108" s="12"/>
    </row>
    <row r="109" spans="1:1" x14ac:dyDescent="0.2">
      <c r="A109" s="13" t="s">
        <v>74</v>
      </c>
    </row>
    <row r="110" spans="1:1" x14ac:dyDescent="0.2">
      <c r="A110" s="13" t="s">
        <v>75</v>
      </c>
    </row>
    <row r="111" spans="1:1" x14ac:dyDescent="0.2">
      <c r="A111" s="11"/>
    </row>
    <row r="112" spans="1:1" x14ac:dyDescent="0.2">
      <c r="A112" s="11"/>
    </row>
    <row r="113" spans="1:4" x14ac:dyDescent="0.2">
      <c r="A113" s="12" t="s">
        <v>81</v>
      </c>
    </row>
    <row r="114" spans="1:4" x14ac:dyDescent="0.2">
      <c r="A114" s="11" t="s">
        <v>331</v>
      </c>
      <c r="B114" s="4">
        <v>24</v>
      </c>
      <c r="C114" s="4">
        <v>15</v>
      </c>
      <c r="D114" s="4">
        <v>0</v>
      </c>
    </row>
    <row r="115" spans="1:4" ht="15" customHeight="1" x14ac:dyDescent="0.2">
      <c r="A115" s="11"/>
      <c r="B115" s="5"/>
      <c r="C115" s="5"/>
      <c r="D115" s="5"/>
    </row>
    <row r="118" spans="1:4" x14ac:dyDescent="0.2">
      <c r="A118" s="3" t="s">
        <v>232</v>
      </c>
    </row>
    <row r="120" spans="1:4" x14ac:dyDescent="0.2">
      <c r="A120" s="3" t="s">
        <v>233</v>
      </c>
    </row>
  </sheetData>
  <customSheetViews>
    <customSheetView guid="{EDA7E85B-A080-491F-BA45-03CC8233F90A}" showPageBreaks="1" view="pageLayout" topLeftCell="A31">
      <selection activeCell="G68" sqref="G68"/>
      <rowBreaks count="1" manualBreakCount="1">
        <brk id="69" max="16383" man="1"/>
      </rowBreaks>
      <pageMargins left="0.7" right="0.7" top="0.78740157499999996" bottom="0.78740157499999996" header="0.3" footer="0.3"/>
      <pageSetup paperSize="9" orientation="portrait" r:id="rId1"/>
      <headerFooter>
        <oddHeader>&amp;L&amp;"Arial,Fett"&amp;12Praxisbewertung - Vergleichszahlen</oddHeader>
        <oddFooter>&amp;L&amp;9
&amp;R&amp;9Seite &amp;P von &amp;N</oddFooter>
      </headerFooter>
    </customSheetView>
    <customSheetView guid="{08E4AC16-87FF-4147-BD67-D8B87376C474}" showPageBreaks="1" view="pageLayout">
      <rowBreaks count="1" manualBreakCount="1">
        <brk id="69" max="16383" man="1"/>
      </rowBreaks>
      <pageMargins left="0.65" right="0.37" top="0.984251969" bottom="0.984251969" header="0.4921259845" footer="0.4921259845"/>
      <pageSetup paperSize="9" orientation="portrait" r:id="rId2"/>
      <headerFooter alignWithMargins="0">
        <oddHeader>&amp;L&amp;"Arial,Fett"&amp;16Praxisbewertung</oddHeader>
        <oddFooter>&amp;L&amp;"Arial,Standard"&amp;9Stand August 2015
(c) Copyright bpw/Deubner Verlag GmbH &amp;&amp; Co. KG, www.deubner-verlag.de&amp;R&amp;"Arial,Standard"&amp;9Seite &amp;P von &amp;N</oddFooter>
      </headerFooter>
    </customSheetView>
  </customSheetViews>
  <mergeCells count="1">
    <mergeCell ref="B3:D3"/>
  </mergeCells>
  <phoneticPr fontId="0" type="noConversion"/>
  <pageMargins left="0.7" right="0.7" top="0.78740157499999996" bottom="0.78740157499999996" header="0.3" footer="0.3"/>
  <pageSetup paperSize="9" orientation="portrait" r:id="rId3"/>
  <headerFooter>
    <oddHeader>&amp;L&amp;"Arial,Fett"&amp;12Praxisbewertung - Vergleichszahlen</oddHeader>
    <oddFooter>&amp;L&amp;9
&amp;R&amp;9Seite &amp;P von &amp;N</oddFooter>
  </headerFooter>
  <rowBreaks count="1" manualBreakCount="1">
    <brk id="69" max="16383" man="1"/>
  </row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3729e197-bedb-4a3a-8ca0-63be63f08f50</BSO999929>
</file>

<file path=customXml/itemProps1.xml><?xml version="1.0" encoding="utf-8"?>
<ds:datastoreItem xmlns:ds="http://schemas.openxmlformats.org/officeDocument/2006/customXml" ds:itemID="{A4F5B44B-4488-4A11-BC51-D92AB77FD3E5}">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Zusammenfassung</vt:lpstr>
      <vt:lpstr>Ausgangsdaten Kostenstruktur</vt:lpstr>
      <vt:lpstr>Ermittlung Goodwill</vt:lpstr>
      <vt:lpstr>Vergleichswerte Praxiskauf</vt:lpstr>
      <vt:lpstr>Vergleichswerte-StaBu-PraktArzt</vt:lpstr>
      <vt:lpstr>Kalkulatorisches Arztgehalt</vt:lpstr>
      <vt:lpstr>Prognosemultiplikator BÄK-2008</vt:lpstr>
      <vt:lpstr>Checkliste wertbeeinfl. Fakt.</vt:lpstr>
      <vt:lpstr>Tabelle1</vt:lpstr>
      <vt:lpstr>'Ausgangsdaten Kostenstruktur'!Druckbereich</vt:lpstr>
      <vt:lpstr>'Checkliste wertbeeinfl. Fakt.'!Drucktitel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Böttges-Papendorf, Dorothee</dc:creator>
  <cp:lastModifiedBy>Hänchen, Sibylle</cp:lastModifiedBy>
  <cp:lastPrinted>2020-02-12T13:13:03Z</cp:lastPrinted>
  <dcterms:created xsi:type="dcterms:W3CDTF">2000-05-17T18:35:40Z</dcterms:created>
  <dcterms:modified xsi:type="dcterms:W3CDTF">2020-02-12T13:14:43Z</dcterms:modified>
</cp:coreProperties>
</file>